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475" windowWidth="15480" windowHeight="5535" activeTab="1"/>
  </bookViews>
  <sheets>
    <sheet name="Erklärung" sheetId="1" r:id="rId1"/>
    <sheet name="Spiel-Tag" sheetId="2" r:id="rId2"/>
  </sheets>
  <definedNames>
    <definedName name="_xlfn.COUNTIFS" hidden="1">#NAME?</definedName>
    <definedName name="_xlnm.Print_Area" localSheetId="1">'Spiel-Tag'!$B$2:$U$48</definedName>
  </definedNames>
  <calcPr fullCalcOnLoad="1"/>
</workbook>
</file>

<file path=xl/sharedStrings.xml><?xml version="1.0" encoding="utf-8"?>
<sst xmlns="http://schemas.openxmlformats.org/spreadsheetml/2006/main" count="263" uniqueCount="249">
  <si>
    <t>Spieler</t>
  </si>
  <si>
    <t>Auszlg</t>
  </si>
  <si>
    <t>Ew-Pkt</t>
  </si>
  <si>
    <t>Platz</t>
  </si>
  <si>
    <t>pro M-Schaft:</t>
  </si>
  <si>
    <t>Mannschaftsdurchschnitt</t>
  </si>
  <si>
    <t>Spielpunkte</t>
  </si>
  <si>
    <t>:</t>
  </si>
  <si>
    <t>Z-Punkte</t>
  </si>
  <si>
    <t>Gesamtpunkte</t>
  </si>
  <si>
    <t>Holz</t>
  </si>
  <si>
    <t>Gesamtergebnis</t>
  </si>
  <si>
    <t>Name</t>
  </si>
  <si>
    <t>Name und Vorname in der Reihenfolge des Starts:</t>
  </si>
  <si>
    <t>Heimmannschaft</t>
  </si>
  <si>
    <t>Gastmannschaft</t>
  </si>
  <si>
    <t xml:space="preserve">  gegen</t>
  </si>
  <si>
    <t>Spiel-Nr.:</t>
  </si>
  <si>
    <t>Datum:</t>
  </si>
  <si>
    <t>Sportstätte:</t>
  </si>
  <si>
    <t>Spielbericht vom Mannschaftsspiel der:</t>
  </si>
  <si>
    <t>Damen</t>
  </si>
  <si>
    <t>Herren</t>
  </si>
  <si>
    <t>(zutreffendes bitte markieren)</t>
  </si>
  <si>
    <t>Unfall:</t>
  </si>
  <si>
    <t>Beanstandungen und Einspruchsvermerke:</t>
  </si>
  <si>
    <t>Spielerpässe in Ordnung</t>
  </si>
  <si>
    <t>Unterschrift Mannschaftsleiter:</t>
  </si>
  <si>
    <t>Ort, Datum</t>
  </si>
  <si>
    <t>Unterschrift Wettspielleiter</t>
  </si>
  <si>
    <t>mindest EWP      6er Mannsch.</t>
  </si>
  <si>
    <t>mindest EWP      4er Mannsch.</t>
  </si>
  <si>
    <t>Streichergeb.</t>
  </si>
  <si>
    <t>Bahnen pro Anlage ( 2 oder 4)</t>
  </si>
  <si>
    <t>Verbandsliga Staffel 1</t>
  </si>
  <si>
    <t xml:space="preserve">Axiener SV </t>
  </si>
  <si>
    <t>Landesliga Staffel 1</t>
  </si>
  <si>
    <t>Axiener SV II.</t>
  </si>
  <si>
    <t>Landesliga Staffel 2</t>
  </si>
  <si>
    <t>Blau-Gelb Alleringersleben</t>
  </si>
  <si>
    <t>Landesliga Staffel 3</t>
  </si>
  <si>
    <t>Blau-Gelb Alleringersleben II.</t>
  </si>
  <si>
    <t>Landesliga Staffel 4</t>
  </si>
  <si>
    <t>Landesklasse Staffel 1</t>
  </si>
  <si>
    <t>Landesklasse Staffel 2</t>
  </si>
  <si>
    <t>Landesklasse Staffel 3</t>
  </si>
  <si>
    <t>Landesklasse Staffel 4</t>
  </si>
  <si>
    <t xml:space="preserve">Blau-Rot Coswig </t>
  </si>
  <si>
    <t>Blau-Rot Coswig II.</t>
  </si>
  <si>
    <t>Blau-Rot Pratau</t>
  </si>
  <si>
    <t xml:space="preserve">Harzliga </t>
  </si>
  <si>
    <t>Blau-Rot Pratau II.</t>
  </si>
  <si>
    <t>Harzklasse</t>
  </si>
  <si>
    <t>Vereinsliga</t>
  </si>
  <si>
    <t>Börde Rottmersleben</t>
  </si>
  <si>
    <t>Vereinsklasse</t>
  </si>
  <si>
    <t>Börde Rottmersleben II.</t>
  </si>
  <si>
    <t>Burger KC 1953</t>
  </si>
  <si>
    <t>Burger KC 1953 II.</t>
  </si>
  <si>
    <t>ESV Lok Stendal</t>
  </si>
  <si>
    <t>ESV Lok Stendal II.</t>
  </si>
  <si>
    <t>ESV Lok Stendal III.</t>
  </si>
  <si>
    <t>FSV Demker</t>
  </si>
  <si>
    <t>FSV Demker II.</t>
  </si>
  <si>
    <t>Geele Kaugel Ditfurt</t>
  </si>
  <si>
    <t>Genthiner KC</t>
  </si>
  <si>
    <t>Genthiner KC II.</t>
  </si>
  <si>
    <t>Germania Wartenberg</t>
  </si>
  <si>
    <t>Germania Wartenberg II.</t>
  </si>
  <si>
    <t xml:space="preserve">Grün-Weiß Süplingen </t>
  </si>
  <si>
    <t>Grün-Weiß Süplingen II.</t>
  </si>
  <si>
    <t>Halberstädter KSV Harmonie</t>
  </si>
  <si>
    <t>Hederslebener SV 1931</t>
  </si>
  <si>
    <t>Hederslebener SV 1931 II.</t>
  </si>
  <si>
    <t>Hessener SV</t>
  </si>
  <si>
    <t>HSV Colbitz</t>
  </si>
  <si>
    <t>HSV Colbitz II.</t>
  </si>
  <si>
    <t>Kali Wolmirstedt</t>
  </si>
  <si>
    <t>Kali Wolmirstedt II.</t>
  </si>
  <si>
    <t>KC Arendsee</t>
  </si>
  <si>
    <t>KC Arendsee II.</t>
  </si>
  <si>
    <t>KC Salzwedel</t>
  </si>
  <si>
    <t>KC Salzwedel II.</t>
  </si>
  <si>
    <t>Klädener SV</t>
  </si>
  <si>
    <t>Klädener SV II.</t>
  </si>
  <si>
    <t>Kropstädter SV 02</t>
  </si>
  <si>
    <t>Kropstädter SV 02 II.</t>
  </si>
  <si>
    <t>KSC Osterburg</t>
  </si>
  <si>
    <t>KSC Osterburg II.</t>
  </si>
  <si>
    <t>KSV Badeborn</t>
  </si>
  <si>
    <t>KSV Badeborn II.</t>
  </si>
  <si>
    <t>KSV Holzdorf</t>
  </si>
  <si>
    <t>KSV Holzdorf II.</t>
  </si>
  <si>
    <t xml:space="preserve">KSV Reinsdorf </t>
  </si>
  <si>
    <t>KSV Reinsdorf II.</t>
  </si>
  <si>
    <t>KV Mieste</t>
  </si>
  <si>
    <t>KV Mieste II.</t>
  </si>
  <si>
    <t xml:space="preserve">Lockstedter SV </t>
  </si>
  <si>
    <t>Lockstedter SV II.</t>
  </si>
  <si>
    <t>Lok Jerichow</t>
  </si>
  <si>
    <t>Lok Jerichow II.</t>
  </si>
  <si>
    <t>Rot-Weiß Werben</t>
  </si>
  <si>
    <t>Rot-Weiß Werben II.</t>
  </si>
  <si>
    <t>Saxonia Gatersleben</t>
  </si>
  <si>
    <t>SC 1919 Heudeber</t>
  </si>
  <si>
    <t>Schwarz-Weiß Bismark</t>
  </si>
  <si>
    <t>Schwarz-Weiß Bismark II.</t>
  </si>
  <si>
    <t>SG Dannefeld</t>
  </si>
  <si>
    <t>SG Dannefeld II.</t>
  </si>
  <si>
    <t>SG Eintracht Ebendorf</t>
  </si>
  <si>
    <t>SG Eintracht Ebendorf II.</t>
  </si>
  <si>
    <t>SG Hydraulik Ballenstedt</t>
  </si>
  <si>
    <t>SG Hydraulik Ballenstedt II.</t>
  </si>
  <si>
    <t>SG Stahl Quedlinburg</t>
  </si>
  <si>
    <t>SG Stahl Quedlinburg II.</t>
  </si>
  <si>
    <t>SG Traktor Gallin</t>
  </si>
  <si>
    <t>SG Traktor Gallin II.</t>
  </si>
  <si>
    <t xml:space="preserve">Stendaler KC </t>
  </si>
  <si>
    <t>Stendaler KC II.</t>
  </si>
  <si>
    <t>Stendaler KC III.</t>
  </si>
  <si>
    <t>SV 02 Heudeber</t>
  </si>
  <si>
    <t>SV 90 Havelberg</t>
  </si>
  <si>
    <t>SV 90 Havelberg II.</t>
  </si>
  <si>
    <t>SV 90 Köckte</t>
  </si>
  <si>
    <t>SV 90 Köckte II.</t>
  </si>
  <si>
    <t>SV Aulosen</t>
  </si>
  <si>
    <t>SV Aulosen II.</t>
  </si>
  <si>
    <t>SV Beendorf</t>
  </si>
  <si>
    <t>SV Beendorf II.</t>
  </si>
  <si>
    <t>SV Binde</t>
  </si>
  <si>
    <t>SV Binde II.</t>
  </si>
  <si>
    <t>SV Einheit Wittenberg</t>
  </si>
  <si>
    <t>SV Einheit Wittenberg II.</t>
  </si>
  <si>
    <t>SV Hödingen</t>
  </si>
  <si>
    <t>SV Hödingen II.</t>
  </si>
  <si>
    <t>SV Lok Blankenburg</t>
  </si>
  <si>
    <t>SV Lok Blankenburg II.</t>
  </si>
  <si>
    <t>SV Lok Blankenburg III.</t>
  </si>
  <si>
    <t>TSV Kunrau</t>
  </si>
  <si>
    <t>TSV Kunrau II.</t>
  </si>
  <si>
    <t>TuS Morsleben</t>
  </si>
  <si>
    <t>TuS Morsleben II.</t>
  </si>
  <si>
    <t>VfB Born</t>
  </si>
  <si>
    <t>VfB Born II.</t>
  </si>
  <si>
    <t>VfB Zahna 1921</t>
  </si>
  <si>
    <t>VfB Zahna 1921 II.</t>
  </si>
  <si>
    <t>Verbandsliga Staffel 2</t>
  </si>
  <si>
    <t>Stendaler KC IV.</t>
  </si>
  <si>
    <t>Stendaler KC V.</t>
  </si>
  <si>
    <t>Alleringersleben,</t>
  </si>
  <si>
    <t>Arendsee,</t>
  </si>
  <si>
    <t>Arneburg,</t>
  </si>
  <si>
    <t>Aulosen,</t>
  </si>
  <si>
    <t>Axien,</t>
  </si>
  <si>
    <t>Badeborn,</t>
  </si>
  <si>
    <t>Ballenstedt,</t>
  </si>
  <si>
    <t>Beendorf,</t>
  </si>
  <si>
    <t>Binde,</t>
  </si>
  <si>
    <t>Bismark,</t>
  </si>
  <si>
    <t>Blankenburg,</t>
  </si>
  <si>
    <t>Born,</t>
  </si>
  <si>
    <t>Burg,</t>
  </si>
  <si>
    <t>Colbitz,</t>
  </si>
  <si>
    <t>Coswig,</t>
  </si>
  <si>
    <t>Dannefeld,</t>
  </si>
  <si>
    <t>Demker,</t>
  </si>
  <si>
    <t>Derenburg,</t>
  </si>
  <si>
    <t>Ditfurt,</t>
  </si>
  <si>
    <t>Ebendorf,</t>
  </si>
  <si>
    <t>Gallin,</t>
  </si>
  <si>
    <t>Gatersleben,</t>
  </si>
  <si>
    <t>Genthin,</t>
  </si>
  <si>
    <t>Goldbeck,</t>
  </si>
  <si>
    <t>Halberstadt,</t>
  </si>
  <si>
    <t>Haldensleben,</t>
  </si>
  <si>
    <t>Havelberg,</t>
  </si>
  <si>
    <t>Hedersleben,</t>
  </si>
  <si>
    <t>Hessen,</t>
  </si>
  <si>
    <t>Heudeber,</t>
  </si>
  <si>
    <t>Hödingen,</t>
  </si>
  <si>
    <t>Holzdorf,</t>
  </si>
  <si>
    <t>Jerichow,</t>
  </si>
  <si>
    <t>Kläden,</t>
  </si>
  <si>
    <t>Köckte,</t>
  </si>
  <si>
    <t>Kropstädt,</t>
  </si>
  <si>
    <t>Kunrau,</t>
  </si>
  <si>
    <t>Lockstedt,</t>
  </si>
  <si>
    <t>Magdeburg,</t>
  </si>
  <si>
    <t>Mieste,</t>
  </si>
  <si>
    <t>Möckern,</t>
  </si>
  <si>
    <t>Morsleben,</t>
  </si>
  <si>
    <t>Osterburg,</t>
  </si>
  <si>
    <t>Pratau,</t>
  </si>
  <si>
    <t>Quedlinburg,</t>
  </si>
  <si>
    <t>Reinsdorf,</t>
  </si>
  <si>
    <t>Rottmersleben,</t>
  </si>
  <si>
    <t>Salzwedel,</t>
  </si>
  <si>
    <t>Seyda,</t>
  </si>
  <si>
    <t>Stendal,</t>
  </si>
  <si>
    <t>Süplingen,</t>
  </si>
  <si>
    <t>Tangermünde,</t>
  </si>
  <si>
    <t>Uchtdorf,</t>
  </si>
  <si>
    <t>Wartenberg,</t>
  </si>
  <si>
    <t>Werben,</t>
  </si>
  <si>
    <t>Wittenberg,</t>
  </si>
  <si>
    <t>Wolmirstedt,</t>
  </si>
  <si>
    <t>Zahna,</t>
  </si>
  <si>
    <t>Einheit Halberstadt</t>
  </si>
  <si>
    <t>Trikotwerbung                                                                    wenn ja, Produkt o. Firma angeben</t>
  </si>
  <si>
    <t>Trikotwerbung                                                                   wenn ja, Produkt o. Firma angeben</t>
  </si>
  <si>
    <t>Verbandsliga Staffel 3</t>
  </si>
  <si>
    <t xml:space="preserve">Möckeraner TV </t>
  </si>
  <si>
    <t>Möckeraner TV II.</t>
  </si>
  <si>
    <t>Erklärung</t>
  </si>
  <si>
    <t>Bei manchen ist die Sicherheitsstufe für diese Fälle auf Hoch eingestellt, dies muss</t>
  </si>
  <si>
    <t>folgender Maßen geändert werden:</t>
  </si>
  <si>
    <t xml:space="preserve">Extras </t>
  </si>
  <si>
    <t>Makro</t>
  </si>
  <si>
    <t>Sicherheit</t>
  </si>
  <si>
    <t>Mehr ist notwendig!!!</t>
  </si>
  <si>
    <t>Am Ende kann man den Spielbericht selber speichern und dann alle Eingaben</t>
  </si>
  <si>
    <t>Die Auswahl der Liga, der Heimmannschaft, der Gastmannschaft sowie des Spielorts</t>
  </si>
  <si>
    <t>Hinweis zur Ausfüllung des korrigierten Spielberichtes</t>
  </si>
  <si>
    <t>je Mannschaft namentlich eingetragen werden. Es genügt, wenn eine Mannschaft in Unterzahl antritt,</t>
  </si>
  <si>
    <t>dass für den 4. oder 6. Spieler ein beliebiges Zeichen in die Namensspalte eingetragen wird.</t>
  </si>
  <si>
    <t>Zur ordnungsgemäßen Darstellung des Spielberichtes müssen immer die erforderlichen Spieler (4 oder6)</t>
  </si>
  <si>
    <r>
      <t xml:space="preserve">Beim öffnen der Datei ist es wichtig das man auf den Button </t>
    </r>
    <r>
      <rPr>
        <b/>
        <i/>
        <sz val="12"/>
        <rFont val="Arial"/>
        <family val="2"/>
      </rPr>
      <t>"Makros aktivieren"</t>
    </r>
    <r>
      <rPr>
        <sz val="12"/>
        <rFont val="Arial"/>
        <family val="0"/>
      </rPr>
      <t xml:space="preserve"> klickt!!!</t>
    </r>
  </si>
  <si>
    <r>
      <t xml:space="preserve">in der Sicherheitsstufe auf </t>
    </r>
    <r>
      <rPr>
        <b/>
        <i/>
        <sz val="10"/>
        <rFont val="Arial"/>
        <family val="2"/>
      </rPr>
      <t>"Mittel"</t>
    </r>
    <r>
      <rPr>
        <sz val="10"/>
        <rFont val="Arial"/>
        <family val="0"/>
      </rPr>
      <t xml:space="preserve"> ändern</t>
    </r>
  </si>
  <si>
    <r>
      <t xml:space="preserve">und mit </t>
    </r>
    <r>
      <rPr>
        <b/>
        <i/>
        <sz val="10"/>
        <rFont val="Arial"/>
        <family val="2"/>
      </rPr>
      <t>"OK"</t>
    </r>
    <r>
      <rPr>
        <sz val="10"/>
        <rFont val="Arial"/>
        <family val="0"/>
      </rPr>
      <t xml:space="preserve"> bestätigen</t>
    </r>
  </si>
  <si>
    <r>
      <t xml:space="preserve">Für den Fall das ein Streichergebnis benötigt wird, einfach in dem </t>
    </r>
    <r>
      <rPr>
        <b/>
        <i/>
        <sz val="12"/>
        <rFont val="Arial"/>
        <family val="2"/>
      </rPr>
      <t>"gelben Feld"</t>
    </r>
  </si>
  <si>
    <r>
      <t>bei dem entsprechenden Spieler ein</t>
    </r>
    <r>
      <rPr>
        <b/>
        <i/>
        <sz val="12"/>
        <rFont val="Arial"/>
        <family val="2"/>
      </rPr>
      <t xml:space="preserve"> "Kreuz" </t>
    </r>
    <r>
      <rPr>
        <sz val="12"/>
        <rFont val="Arial"/>
        <family val="0"/>
      </rPr>
      <t xml:space="preserve">setzen. </t>
    </r>
  </si>
  <si>
    <r>
      <t xml:space="preserve">Das aktuelle Datum wird mit dem Button </t>
    </r>
    <r>
      <rPr>
        <b/>
        <i/>
        <sz val="12"/>
        <rFont val="Arial"/>
        <family val="2"/>
      </rPr>
      <t>"Datum"</t>
    </r>
    <r>
      <rPr>
        <sz val="12"/>
        <rFont val="Arial"/>
        <family val="0"/>
      </rPr>
      <t xml:space="preserve"> eingestellt</t>
    </r>
  </si>
  <si>
    <r>
      <t xml:space="preserve">mit dem Button </t>
    </r>
    <r>
      <rPr>
        <b/>
        <i/>
        <sz val="12"/>
        <rFont val="Arial"/>
        <family val="2"/>
      </rPr>
      <t>"Spieleinträge löschen"</t>
    </r>
    <r>
      <rPr>
        <sz val="12"/>
        <rFont val="Arial"/>
        <family val="0"/>
      </rPr>
      <t xml:space="preserve"> auf Null setzen.</t>
    </r>
  </si>
  <si>
    <r>
      <t xml:space="preserve">sind mittels der </t>
    </r>
    <r>
      <rPr>
        <b/>
        <i/>
        <sz val="12"/>
        <rFont val="Arial"/>
        <family val="2"/>
      </rPr>
      <t>"Drag Down Liste"</t>
    </r>
    <r>
      <rPr>
        <sz val="12"/>
        <rFont val="Arial"/>
        <family val="0"/>
      </rPr>
      <t xml:space="preserve"> auszuwählen</t>
    </r>
  </si>
  <si>
    <t>Haldensleber KC</t>
  </si>
  <si>
    <t>Haldensleber KC II.</t>
  </si>
  <si>
    <t>KC Rot-Weiß Seyda</t>
  </si>
  <si>
    <t>KC Rot-Weiß Seyda II.</t>
  </si>
  <si>
    <t>Verbandsliga</t>
  </si>
  <si>
    <r>
      <t>Landesverband</t>
    </r>
    <r>
      <rPr>
        <sz val="10"/>
        <rFont val="Times New Roman"/>
        <family val="1"/>
      </rPr>
      <t xml:space="preserve">               </t>
    </r>
    <r>
      <rPr>
        <sz val="14"/>
        <rFont val="Times New Roman"/>
        <family val="1"/>
      </rPr>
      <t xml:space="preserve">Kegeln / Bowling  </t>
    </r>
    <r>
      <rPr>
        <sz val="10"/>
        <rFont val="Arial"/>
        <family val="0"/>
      </rPr>
      <t xml:space="preserve">              </t>
    </r>
    <r>
      <rPr>
        <sz val="12"/>
        <rFont val="Times New Roman"/>
        <family val="1"/>
      </rPr>
      <t>Sachsen-Anhalt e.V.</t>
    </r>
  </si>
  <si>
    <t>Spg. Goldbeck / Arneburg</t>
  </si>
  <si>
    <t>TSV Tangermünde</t>
  </si>
  <si>
    <t>TSV 05 Uchtdorf</t>
  </si>
  <si>
    <t>TSV 05 Uchtdorf II.</t>
  </si>
  <si>
    <t>Spg. Derenburg / Ilsenburg</t>
  </si>
  <si>
    <t>Spg. Derenburg / Ilsenburg II.</t>
  </si>
  <si>
    <t>Spg. Derenburg / Ilsenburg III.</t>
  </si>
  <si>
    <t>Spg. Goldbeck / Arneburg II.</t>
  </si>
  <si>
    <t>TSV Tangermünde II.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</si>
</sst>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&quot;  &quot;"/>
    <numFmt numFmtId="166" formatCode="\ \ 0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#0"/>
    <numFmt numFmtId="173" formatCode="&quot; &quot;0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9"/>
      <color indexed="43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textRotation="90" wrapText="1"/>
      <protection hidden="1"/>
    </xf>
    <xf numFmtId="0" fontId="3" fillId="0" borderId="11" xfId="0" applyFont="1" applyBorder="1" applyAlignment="1" applyProtection="1">
      <alignment horizontal="center" textRotation="90"/>
      <protection hidden="1"/>
    </xf>
    <xf numFmtId="0" fontId="3" fillId="0" borderId="0" xfId="0" applyFont="1" applyBorder="1" applyAlignment="1" applyProtection="1">
      <alignment horizontal="center" textRotation="90"/>
      <protection hidden="1"/>
    </xf>
    <xf numFmtId="0" fontId="0" fillId="0" borderId="0" xfId="0" applyBorder="1" applyAlignment="1" applyProtection="1">
      <alignment textRotation="90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 quotePrefix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4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 quotePrefix="1">
      <alignment/>
      <protection hidden="1"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textRotation="90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 textRotation="90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left" textRotation="90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165" fontId="10" fillId="0" borderId="0" xfId="0" applyNumberFormat="1" applyFont="1" applyBorder="1" applyAlignment="1" applyProtection="1">
      <alignment horizontal="right"/>
      <protection hidden="1"/>
    </xf>
    <xf numFmtId="165" fontId="10" fillId="0" borderId="0" xfId="0" applyNumberFormat="1" applyFont="1" applyBorder="1" applyAlignment="1" applyProtection="1">
      <alignment horizontal="center"/>
      <protection hidden="1"/>
    </xf>
    <xf numFmtId="166" fontId="10" fillId="0" borderId="0" xfId="0" applyNumberFormat="1" applyFont="1" applyBorder="1" applyAlignment="1" applyProtection="1">
      <alignment horizontal="left"/>
      <protection hidden="1"/>
    </xf>
    <xf numFmtId="164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10" fillId="4" borderId="12" xfId="0" applyFon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14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left" vertical="top"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textRotation="90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3" xfId="0" applyBorder="1" applyAlignment="1">
      <alignment horizontal="center"/>
    </xf>
    <xf numFmtId="14" fontId="0" fillId="0" borderId="17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4" fontId="0" fillId="0" borderId="20" xfId="0" applyNumberFormat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4" fillId="0" borderId="10" xfId="0" applyFont="1" applyBorder="1" applyAlignment="1" applyProtection="1">
      <alignment vertical="center"/>
      <protection hidden="1"/>
    </xf>
    <xf numFmtId="14" fontId="0" fillId="0" borderId="22" xfId="0" applyNumberForma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4" borderId="0" xfId="0" applyFont="1" applyFill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hidden="1"/>
    </xf>
    <xf numFmtId="3" fontId="10" fillId="0" borderId="28" xfId="0" applyNumberFormat="1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12" xfId="0" applyFill="1" applyBorder="1" applyAlignment="1" applyProtection="1" quotePrefix="1">
      <alignment horizontal="center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173" fontId="0" fillId="0" borderId="24" xfId="0" applyNumberFormat="1" applyFont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vertical="center"/>
      <protection/>
    </xf>
    <xf numFmtId="0" fontId="0" fillId="11" borderId="0" xfId="0" applyFill="1" applyAlignment="1" applyProtection="1">
      <alignment horizontal="center" vertical="center"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17" borderId="0" xfId="0" applyFont="1" applyFill="1" applyAlignment="1" applyProtection="1">
      <alignment horizontal="center" vertical="center"/>
      <protection locked="0"/>
    </xf>
    <xf numFmtId="0" fontId="19" fillId="11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hidden="1"/>
    </xf>
    <xf numFmtId="14" fontId="0" fillId="4" borderId="11" xfId="0" applyNumberForma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38" fillId="0" borderId="0" xfId="0" applyFont="1" applyAlignment="1">
      <alignment horizontal="center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10" fillId="4" borderId="23" xfId="0" applyFont="1" applyFill="1" applyBorder="1" applyAlignment="1" applyProtection="1">
      <alignment horizontal="left" vertical="center" indent="1"/>
      <protection locked="0"/>
    </xf>
    <xf numFmtId="0" fontId="10" fillId="4" borderId="24" xfId="0" applyFont="1" applyFill="1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>
      <alignment vertical="top"/>
    </xf>
    <xf numFmtId="14" fontId="15" fillId="4" borderId="23" xfId="0" applyNumberFormat="1" applyFont="1" applyFill="1" applyBorder="1" applyAlignment="1" applyProtection="1">
      <alignment horizontal="center" vertical="center"/>
      <protection locked="0"/>
    </xf>
    <xf numFmtId="14" fontId="15" fillId="4" borderId="15" xfId="0" applyNumberFormat="1" applyFont="1" applyFill="1" applyBorder="1" applyAlignment="1" applyProtection="1">
      <alignment horizontal="center" vertical="center"/>
      <protection locked="0"/>
    </xf>
    <xf numFmtId="14" fontId="15" fillId="4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0" fillId="4" borderId="21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horizontal="left"/>
      <protection locked="0"/>
    </xf>
    <xf numFmtId="0" fontId="10" fillId="4" borderId="22" xfId="0" applyFont="1" applyFill="1" applyBorder="1" applyAlignment="1" applyProtection="1">
      <alignment horizontal="left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10" fillId="4" borderId="20" xfId="0" applyFont="1" applyFill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21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right" vertical="center"/>
      <protection locked="0"/>
    </xf>
    <xf numFmtId="0" fontId="0" fillId="4" borderId="10" xfId="0" applyFill="1" applyBorder="1" applyAlignment="1" applyProtection="1">
      <alignment horizontal="right" vertical="center"/>
      <protection locked="0"/>
    </xf>
    <xf numFmtId="14" fontId="15" fillId="0" borderId="10" xfId="0" applyNumberFormat="1" applyFont="1" applyFill="1" applyBorder="1" applyAlignment="1" applyProtection="1">
      <alignment horizontal="center" vertical="center"/>
      <protection/>
    </xf>
    <xf numFmtId="14" fontId="15" fillId="0" borderId="22" xfId="0" applyNumberFormat="1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22" xfId="0" applyFont="1" applyFill="1" applyBorder="1" applyAlignment="1" applyProtection="1">
      <alignment horizontal="left"/>
      <protection locked="0"/>
    </xf>
    <xf numFmtId="14" fontId="17" fillId="0" borderId="0" xfId="0" applyNumberFormat="1" applyFont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18" xfId="0" applyFont="1" applyBorder="1" applyAlignment="1">
      <alignment vertical="top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0</xdr:row>
      <xdr:rowOff>0</xdr:rowOff>
    </xdr:from>
    <xdr:to>
      <xdr:col>9</xdr:col>
      <xdr:colOff>19050</xdr:colOff>
      <xdr:row>1</xdr:row>
      <xdr:rowOff>0</xdr:rowOff>
    </xdr:to>
    <xdr:sp macro="[0]!Spieleinträge_löschen">
      <xdr:nvSpPr>
        <xdr:cNvPr id="1" name="Textfeld 3"/>
        <xdr:cNvSpPr txBox="1">
          <a:spLocks noChangeArrowheads="1"/>
        </xdr:cNvSpPr>
      </xdr:nvSpPr>
      <xdr:spPr>
        <a:xfrm>
          <a:off x="1371600" y="0"/>
          <a:ext cx="14668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Spieleinträge löschen  </a:t>
          </a:r>
        </a:p>
      </xdr:txBody>
    </xdr:sp>
    <xdr:clientData fPrintsWithSheet="0"/>
  </xdr:twoCellAnchor>
  <xdr:twoCellAnchor editAs="absolute">
    <xdr:from>
      <xdr:col>13</xdr:col>
      <xdr:colOff>590550</xdr:colOff>
      <xdr:row>0</xdr:row>
      <xdr:rowOff>114300</xdr:rowOff>
    </xdr:from>
    <xdr:to>
      <xdr:col>15</xdr:col>
      <xdr:colOff>219075</xdr:colOff>
      <xdr:row>0</xdr:row>
      <xdr:rowOff>400050</xdr:rowOff>
    </xdr:to>
    <xdr:sp macro="[0]!Datum">
      <xdr:nvSpPr>
        <xdr:cNvPr id="2" name="Textfeld 7"/>
        <xdr:cNvSpPr txBox="1">
          <a:spLocks noChangeArrowheads="1"/>
        </xdr:cNvSpPr>
      </xdr:nvSpPr>
      <xdr:spPr>
        <a:xfrm>
          <a:off x="4743450" y="114300"/>
          <a:ext cx="752475" cy="2857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Datum</a:t>
          </a:r>
        </a:p>
      </xdr:txBody>
    </xdr:sp>
    <xdr:clientData fPrintsWithSheet="0"/>
  </xdr:twoCellAnchor>
  <xdr:twoCellAnchor>
    <xdr:from>
      <xdr:col>15</xdr:col>
      <xdr:colOff>95250</xdr:colOff>
      <xdr:row>2</xdr:row>
      <xdr:rowOff>28575</xdr:rowOff>
    </xdr:from>
    <xdr:to>
      <xdr:col>19</xdr:col>
      <xdr:colOff>228600</xdr:colOff>
      <xdr:row>5</xdr:row>
      <xdr:rowOff>142875</xdr:rowOff>
    </xdr:to>
    <xdr:pic>
      <xdr:nvPicPr>
        <xdr:cNvPr id="3" name="Grafik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429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5</xdr:row>
      <xdr:rowOff>57150</xdr:rowOff>
    </xdr:from>
    <xdr:to>
      <xdr:col>18</xdr:col>
      <xdr:colOff>152400</xdr:colOff>
      <xdr:row>6</xdr:row>
      <xdr:rowOff>104775</xdr:rowOff>
    </xdr:to>
    <xdr:pic>
      <xdr:nvPicPr>
        <xdr:cNvPr id="4" name="Grafik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0763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26"/>
    </sheetView>
  </sheetViews>
  <sheetFormatPr defaultColWidth="11.421875" defaultRowHeight="12.75"/>
  <sheetData>
    <row r="1" spans="1:8" ht="20.25">
      <c r="A1" s="154" t="s">
        <v>213</v>
      </c>
      <c r="B1" s="154"/>
      <c r="C1" s="154"/>
      <c r="D1" s="154"/>
      <c r="E1" s="154"/>
      <c r="F1" s="154"/>
      <c r="G1" s="154"/>
      <c r="H1" s="154"/>
    </row>
    <row r="3" ht="15">
      <c r="A3" s="150" t="s">
        <v>226</v>
      </c>
    </row>
    <row r="4" ht="15">
      <c r="A4" s="150"/>
    </row>
    <row r="5" ht="15">
      <c r="A5" s="150" t="s">
        <v>214</v>
      </c>
    </row>
    <row r="6" ht="15">
      <c r="A6" s="150" t="s">
        <v>215</v>
      </c>
    </row>
    <row r="7" spans="2:5" ht="12.75">
      <c r="B7" t="s">
        <v>216</v>
      </c>
      <c r="C7" t="s">
        <v>217</v>
      </c>
      <c r="D7" t="s">
        <v>218</v>
      </c>
      <c r="E7" t="s">
        <v>227</v>
      </c>
    </row>
    <row r="8" ht="12.75">
      <c r="E8" t="s">
        <v>228</v>
      </c>
    </row>
    <row r="10" ht="15">
      <c r="A10" s="150" t="s">
        <v>229</v>
      </c>
    </row>
    <row r="11" ht="15">
      <c r="A11" s="150" t="s">
        <v>230</v>
      </c>
    </row>
    <row r="12" ht="15.75">
      <c r="A12" s="151" t="s">
        <v>219</v>
      </c>
    </row>
    <row r="14" ht="15">
      <c r="A14" s="150" t="s">
        <v>231</v>
      </c>
    </row>
    <row r="16" ht="15">
      <c r="A16" s="150" t="s">
        <v>220</v>
      </c>
    </row>
    <row r="17" ht="15">
      <c r="A17" s="150" t="s">
        <v>232</v>
      </c>
    </row>
    <row r="19" ht="15">
      <c r="A19" s="150" t="s">
        <v>221</v>
      </c>
    </row>
    <row r="20" ht="15">
      <c r="A20" s="150" t="s">
        <v>233</v>
      </c>
    </row>
    <row r="22" ht="15">
      <c r="A22" s="150" t="s">
        <v>222</v>
      </c>
    </row>
    <row r="23" ht="15">
      <c r="A23" s="150"/>
    </row>
    <row r="24" ht="15">
      <c r="A24" s="150" t="s">
        <v>225</v>
      </c>
    </row>
    <row r="25" ht="15">
      <c r="A25" s="150" t="s">
        <v>223</v>
      </c>
    </row>
    <row r="26" ht="15">
      <c r="A26" s="150" t="s">
        <v>224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3:AQ218"/>
  <sheetViews>
    <sheetView showGridLines="0" showRowColHeaders="0" tabSelected="1" showOutlineSymbols="0"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J8" sqref="J8:T8"/>
    </sheetView>
  </sheetViews>
  <sheetFormatPr defaultColWidth="11.57421875" defaultRowHeight="12.75"/>
  <cols>
    <col min="1" max="1" width="5.140625" style="1" customWidth="1"/>
    <col min="2" max="2" width="1.8515625" style="2" customWidth="1"/>
    <col min="3" max="3" width="10.7109375" style="1" customWidth="1"/>
    <col min="4" max="4" width="10.421875" style="1" customWidth="1"/>
    <col min="5" max="5" width="6.8515625" style="1" customWidth="1"/>
    <col min="6" max="6" width="3.7109375" style="1" customWidth="1"/>
    <col min="7" max="7" width="5.7109375" style="1" hidden="1" customWidth="1"/>
    <col min="8" max="8" width="5.28125" style="1" hidden="1" customWidth="1"/>
    <col min="9" max="9" width="3.57421875" style="1" customWidth="1"/>
    <col min="10" max="10" width="3.8515625" style="1" customWidth="1"/>
    <col min="11" max="11" width="2.28125" style="2" customWidth="1"/>
    <col min="12" max="12" width="3.140625" style="1" customWidth="1"/>
    <col min="13" max="13" width="10.7109375" style="1" customWidth="1"/>
    <col min="14" max="14" width="10.421875" style="1" customWidth="1"/>
    <col min="15" max="15" width="6.421875" style="1" customWidth="1"/>
    <col min="16" max="16" width="3.7109375" style="1" customWidth="1"/>
    <col min="17" max="18" width="5.00390625" style="1" hidden="1" customWidth="1"/>
    <col min="19" max="19" width="3.57421875" style="1" customWidth="1"/>
    <col min="20" max="20" width="3.8515625" style="3" customWidth="1"/>
    <col min="21" max="21" width="2.28125" style="81" customWidth="1"/>
    <col min="22" max="22" width="5.140625" style="1" customWidth="1"/>
    <col min="23" max="23" width="3.28125" style="1" customWidth="1"/>
    <col min="24" max="24" width="10.421875" style="4" hidden="1" customWidth="1"/>
    <col min="25" max="25" width="13.28125" style="4" hidden="1" customWidth="1"/>
    <col min="26" max="26" width="4.57421875" style="1" hidden="1" customWidth="1"/>
    <col min="27" max="27" width="3.8515625" style="1" hidden="1" customWidth="1"/>
    <col min="28" max="28" width="4.57421875" style="1" hidden="1" customWidth="1"/>
    <col min="29" max="29" width="5.57421875" style="1" hidden="1" customWidth="1"/>
    <col min="30" max="30" width="4.57421875" style="1" customWidth="1"/>
    <col min="31" max="31" width="4.7109375" style="1" customWidth="1"/>
    <col min="32" max="32" width="4.00390625" style="4" customWidth="1"/>
    <col min="33" max="39" width="11.57421875" style="1" customWidth="1"/>
    <col min="40" max="43" width="11.57421875" style="1" hidden="1" customWidth="1"/>
    <col min="44" max="16384" width="11.57421875" style="1" customWidth="1"/>
  </cols>
  <sheetData>
    <row r="1" ht="34.5" customHeight="1"/>
    <row r="2" ht="6" customHeight="1"/>
    <row r="3" spans="3:20" ht="14.25" customHeight="1">
      <c r="C3" s="93"/>
      <c r="D3" s="17"/>
      <c r="E3" s="95"/>
      <c r="F3" s="94"/>
      <c r="G3" s="94"/>
      <c r="H3" s="94"/>
      <c r="I3" s="17"/>
      <c r="J3" s="96"/>
      <c r="M3" s="155" t="s">
        <v>239</v>
      </c>
      <c r="N3" s="155"/>
      <c r="O3" s="155"/>
      <c r="P3" s="100"/>
      <c r="Q3" s="100"/>
      <c r="R3" s="100"/>
      <c r="S3" s="19"/>
      <c r="T3" s="152"/>
    </row>
    <row r="4" spans="3:30" ht="12.75" customHeight="1">
      <c r="C4" s="97"/>
      <c r="D4" s="100" t="s">
        <v>21</v>
      </c>
      <c r="E4" s="19"/>
      <c r="F4" s="100" t="s">
        <v>22</v>
      </c>
      <c r="G4" s="100"/>
      <c r="H4" s="100"/>
      <c r="I4" s="19"/>
      <c r="J4" s="98"/>
      <c r="M4" s="155"/>
      <c r="N4" s="155"/>
      <c r="O4" s="155"/>
      <c r="P4" s="100"/>
      <c r="Q4" s="100"/>
      <c r="R4" s="100"/>
      <c r="S4" s="19"/>
      <c r="T4" s="152"/>
      <c r="Y4" s="81"/>
      <c r="Z4" s="200"/>
      <c r="AA4" s="200"/>
      <c r="AB4" s="200"/>
      <c r="AC4" s="200"/>
      <c r="AD4" s="200"/>
    </row>
    <row r="5" spans="3:20" ht="12.75">
      <c r="C5" s="99"/>
      <c r="D5" s="100"/>
      <c r="E5" s="19"/>
      <c r="F5" s="19"/>
      <c r="G5" s="19"/>
      <c r="H5" s="19"/>
      <c r="I5" s="19"/>
      <c r="J5" s="98"/>
      <c r="M5" s="155"/>
      <c r="N5" s="155"/>
      <c r="O5" s="155"/>
      <c r="P5" s="19"/>
      <c r="Q5" s="19"/>
      <c r="R5" s="19"/>
      <c r="S5" s="153"/>
      <c r="T5" s="152"/>
    </row>
    <row r="6" spans="3:20" ht="12.75">
      <c r="C6" s="101"/>
      <c r="D6" s="102" t="s">
        <v>23</v>
      </c>
      <c r="E6" s="56"/>
      <c r="F6" s="56"/>
      <c r="G6" s="56"/>
      <c r="H6" s="56"/>
      <c r="I6" s="56"/>
      <c r="J6" s="103"/>
      <c r="M6" s="155"/>
      <c r="N6" s="155"/>
      <c r="O6" s="155"/>
      <c r="P6" s="19"/>
      <c r="Q6" s="19"/>
      <c r="R6" s="19"/>
      <c r="S6" s="19"/>
      <c r="T6" s="152"/>
    </row>
    <row r="7" spans="24:25" ht="27" customHeight="1">
      <c r="X7" s="131"/>
      <c r="Y7" s="140"/>
    </row>
    <row r="8" spans="2:32" s="86" customFormat="1" ht="20.25" customHeight="1">
      <c r="B8" s="76"/>
      <c r="C8" s="204" t="s">
        <v>20</v>
      </c>
      <c r="D8" s="205"/>
      <c r="E8" s="205"/>
      <c r="F8" s="205"/>
      <c r="G8" s="205"/>
      <c r="H8" s="205"/>
      <c r="I8" s="206"/>
      <c r="J8" s="171"/>
      <c r="K8" s="172"/>
      <c r="L8" s="172"/>
      <c r="M8" s="172"/>
      <c r="N8" s="172"/>
      <c r="O8" s="172"/>
      <c r="P8" s="172"/>
      <c r="Q8" s="172"/>
      <c r="R8" s="172"/>
      <c r="S8" s="172"/>
      <c r="T8" s="173"/>
      <c r="U8" s="134"/>
      <c r="X8" s="87"/>
      <c r="Y8" s="87"/>
      <c r="AF8" s="87"/>
    </row>
    <row r="10" spans="2:43" s="82" customFormat="1" ht="19.5" customHeight="1">
      <c r="B10" s="83"/>
      <c r="C10" s="84" t="s">
        <v>17</v>
      </c>
      <c r="D10" s="145"/>
      <c r="E10" s="84" t="s">
        <v>18</v>
      </c>
      <c r="F10" s="166"/>
      <c r="G10" s="167"/>
      <c r="H10" s="167"/>
      <c r="I10" s="167"/>
      <c r="J10" s="167"/>
      <c r="K10" s="168"/>
      <c r="M10" s="84" t="s">
        <v>19</v>
      </c>
      <c r="N10" s="171"/>
      <c r="O10" s="172"/>
      <c r="P10" s="172"/>
      <c r="Q10" s="172"/>
      <c r="R10" s="172"/>
      <c r="S10" s="172"/>
      <c r="T10" s="173"/>
      <c r="U10" s="134"/>
      <c r="AN10" s="133" t="s">
        <v>31</v>
      </c>
      <c r="AO10" s="144">
        <v>15</v>
      </c>
      <c r="AQ10" s="149">
        <f ca="1">TODAY()</f>
        <v>43715</v>
      </c>
    </row>
    <row r="11" spans="2:41" ht="9" customHeight="1">
      <c r="B11" s="5"/>
      <c r="E11" s="77"/>
      <c r="F11" s="78"/>
      <c r="G11" s="78"/>
      <c r="H11" s="78"/>
      <c r="I11" s="78"/>
      <c r="S11" s="6"/>
      <c r="AN11" s="4"/>
      <c r="AO11" s="4"/>
    </row>
    <row r="12" spans="1:41" ht="19.5" customHeight="1">
      <c r="A12" s="7"/>
      <c r="B12" s="8"/>
      <c r="C12" s="171"/>
      <c r="D12" s="172"/>
      <c r="E12" s="172"/>
      <c r="F12" s="172"/>
      <c r="G12" s="172"/>
      <c r="H12" s="172"/>
      <c r="I12" s="173"/>
      <c r="J12" s="169" t="s">
        <v>16</v>
      </c>
      <c r="K12" s="170"/>
      <c r="L12" s="170"/>
      <c r="M12" s="171"/>
      <c r="N12" s="172"/>
      <c r="O12" s="172"/>
      <c r="P12" s="172"/>
      <c r="Q12" s="172"/>
      <c r="R12" s="172"/>
      <c r="S12" s="172"/>
      <c r="T12" s="174"/>
      <c r="U12" s="135"/>
      <c r="AN12" s="133" t="s">
        <v>30</v>
      </c>
      <c r="AO12" s="144">
        <v>32</v>
      </c>
    </row>
    <row r="13" spans="3:25" ht="12.75">
      <c r="C13" s="164" t="s">
        <v>14</v>
      </c>
      <c r="D13" s="164"/>
      <c r="E13" s="165"/>
      <c r="F13" s="165"/>
      <c r="G13" s="165"/>
      <c r="H13" s="165"/>
      <c r="I13" s="165"/>
      <c r="M13" s="164" t="s">
        <v>15</v>
      </c>
      <c r="N13" s="164"/>
      <c r="O13" s="165"/>
      <c r="P13" s="165"/>
      <c r="Q13" s="165"/>
      <c r="R13" s="165"/>
      <c r="S13" s="165"/>
      <c r="X13" s="71"/>
      <c r="Y13" s="71"/>
    </row>
    <row r="14" spans="3:14" ht="12.75">
      <c r="C14" s="79" t="s">
        <v>13</v>
      </c>
      <c r="D14" s="79"/>
      <c r="M14" s="80"/>
      <c r="N14" s="80"/>
    </row>
    <row r="15" spans="1:32" ht="54">
      <c r="A15" s="85"/>
      <c r="B15" s="9"/>
      <c r="C15" s="159" t="s">
        <v>12</v>
      </c>
      <c r="D15" s="160"/>
      <c r="E15" s="61" t="s">
        <v>10</v>
      </c>
      <c r="F15" s="10" t="s">
        <v>1</v>
      </c>
      <c r="G15" s="10"/>
      <c r="H15" s="10"/>
      <c r="I15" s="10" t="s">
        <v>2</v>
      </c>
      <c r="J15" s="10" t="s">
        <v>3</v>
      </c>
      <c r="K15" s="11" t="s">
        <v>32</v>
      </c>
      <c r="L15" s="12"/>
      <c r="M15" s="159" t="s">
        <v>12</v>
      </c>
      <c r="N15" s="160"/>
      <c r="O15" s="61" t="s">
        <v>10</v>
      </c>
      <c r="P15" s="10" t="s">
        <v>1</v>
      </c>
      <c r="Q15" s="10"/>
      <c r="R15" s="10"/>
      <c r="S15" s="10" t="s">
        <v>2</v>
      </c>
      <c r="T15" s="10" t="s">
        <v>3</v>
      </c>
      <c r="U15" s="11" t="s">
        <v>32</v>
      </c>
      <c r="X15" s="148" t="s">
        <v>33</v>
      </c>
      <c r="Y15" s="146">
        <v>4</v>
      </c>
      <c r="AA15" s="34"/>
      <c r="AB15" s="60"/>
      <c r="AC15" s="60"/>
      <c r="AD15" s="60"/>
      <c r="AE15" s="60"/>
      <c r="AF15" s="11"/>
    </row>
    <row r="16" spans="1:34" s="86" customFormat="1" ht="18" customHeight="1">
      <c r="A16" s="115"/>
      <c r="B16" s="76">
        <f>IF(OR(C16="",AND($AC$24=4,K16&lt;&gt;"")),"",1)</f>
      </c>
      <c r="C16" s="161"/>
      <c r="D16" s="162"/>
      <c r="E16" s="72"/>
      <c r="F16" s="73"/>
      <c r="G16" s="141">
        <f aca="true" t="shared" si="0" ref="G16:G22">IF(OR(C16="",E16=""),"",IF(AND($AC$24=4,K16&lt;&gt;""),"",E16))</f>
      </c>
      <c r="H16" s="13">
        <f aca="true" t="shared" si="1" ref="H16:H22">IF(OR(C16="",E16=""),"",IF(AND($AC$24=4,K16&lt;&gt;""),"",E16+F16*0.0000001))</f>
      </c>
      <c r="I16" s="14">
        <f aca="true" t="shared" si="2" ref="I16:I22">IF(E16="","",IF(AND(K16&lt;&gt;"",$AC$24=4),"",2*$AC$24+(1-J16)))</f>
      </c>
      <c r="J16" s="132">
        <f>IF(G16="","",IF($Y$15=2,RANK(G16,($G$16:$G$22,$Q$16:$Q$22),0)+COUNTIF($Q$16:Q16,G16),IF($Y$15=4,RANK(G16,($G$16:$G$22,$Q$16:$Q$22),0)+COUNTIF($Q$16:Q$17,G16))))</f>
      </c>
      <c r="K16" s="122"/>
      <c r="L16" s="119">
        <f>IF(OR(M16="",AND($AC$24=4,U16&lt;&gt;"")),"",1)</f>
      </c>
      <c r="M16" s="161"/>
      <c r="N16" s="163"/>
      <c r="O16" s="72"/>
      <c r="P16" s="73"/>
      <c r="Q16" s="141">
        <f aca="true" t="shared" si="3" ref="Q16:Q22">IF(OR(M16="",O16=""),"",IF(AND($AC$24=4,U16&lt;&gt;""),"",O16))</f>
      </c>
      <c r="R16" s="141">
        <f aca="true" t="shared" si="4" ref="R16:R22">IF(OR(M16="",O16=""),"",IF(AND($AC$24=4,U16&lt;&gt;""),"",O16+P16*0.0000001))</f>
      </c>
      <c r="S16" s="14">
        <f aca="true" t="shared" si="5" ref="S16:S22">IF(O16="","",IF(AND(U16&lt;&gt;"",$AC$24=4),"",2*$AC$24+(1-T16)))</f>
      </c>
      <c r="T16" s="15">
        <f>IF(Q16="","",RANK(Q16,($G$16:$G$22,$Q$16:$Q$22),0))</f>
      </c>
      <c r="U16" s="136"/>
      <c r="X16" s="87"/>
      <c r="Y16" s="87"/>
      <c r="AA16" s="110"/>
      <c r="AB16" s="120"/>
      <c r="AC16" s="120"/>
      <c r="AD16" s="107"/>
      <c r="AE16" s="107"/>
      <c r="AF16" s="107"/>
      <c r="AH16" s="1"/>
    </row>
    <row r="17" spans="2:34" s="86" customFormat="1" ht="18" customHeight="1">
      <c r="B17" s="76">
        <f>IF(OR(C17="",AND($AC$24=4,K17&lt;&gt;"")),"",COUNT($B$16:B16)+1)</f>
      </c>
      <c r="C17" s="161"/>
      <c r="D17" s="162"/>
      <c r="E17" s="72"/>
      <c r="F17" s="73"/>
      <c r="G17" s="141">
        <f t="shared" si="0"/>
      </c>
      <c r="H17" s="13">
        <f t="shared" si="1"/>
      </c>
      <c r="I17" s="14">
        <f t="shared" si="2"/>
      </c>
      <c r="J17" s="132">
        <f>IF(G17="","",IF($Y$15=2,RANK(G17,($G$16:$G$22,$Q$16:$Q$22),0)+COUNTIF($G$16:G16,G17)+COUNTIF($Q$16:Q17,G17),IF($Y$15=4,RANK(G17,($G$16:$G$22,$Q$16:$Q$22),0)+COUNTIF($G$16:G16,G17)+COUNTIF($Q$16:Q17,G17))))</f>
      </c>
      <c r="K17" s="122"/>
      <c r="L17" s="104">
        <f>IF(OR(M17="",AND($AC$24=4,U17&lt;&gt;"")),"",COUNT($L$16:L16)+1)</f>
      </c>
      <c r="M17" s="161"/>
      <c r="N17" s="163"/>
      <c r="O17" s="72"/>
      <c r="P17" s="73"/>
      <c r="Q17" s="141">
        <f t="shared" si="3"/>
      </c>
      <c r="R17" s="141">
        <f t="shared" si="4"/>
      </c>
      <c r="S17" s="14">
        <f t="shared" si="5"/>
      </c>
      <c r="T17" s="14">
        <f>IF(Q17="","",IF($Y$15=2,RANK(Q17,($G$16:$G$22,$Q$16:$Q$22),0)+COUNTIF($Q$16:Q16,Q17)+COUNTIF($G$16:G16,Q17),IF($Y$15=4,RANK(Q17,($G$16:$G$22,$Q$16:$Q$22),0)+COUNTIF($Q$16:Q16,Q17))))</f>
      </c>
      <c r="U17" s="136"/>
      <c r="X17" s="121" t="s">
        <v>0</v>
      </c>
      <c r="Y17" s="87"/>
      <c r="AA17" s="110"/>
      <c r="AB17" s="120"/>
      <c r="AC17" s="120"/>
      <c r="AD17" s="107"/>
      <c r="AE17" s="107"/>
      <c r="AF17" s="107"/>
      <c r="AG17" s="1"/>
      <c r="AH17" s="1"/>
    </row>
    <row r="18" spans="2:34" s="86" customFormat="1" ht="18" customHeight="1">
      <c r="B18" s="76">
        <f>IF(OR(C18="",AND($AC$24=4,K18&lt;&gt;"")),"",COUNT($B$16:B17)+1)</f>
      </c>
      <c r="C18" s="161"/>
      <c r="D18" s="162"/>
      <c r="E18" s="72"/>
      <c r="F18" s="73"/>
      <c r="G18" s="141">
        <f t="shared" si="0"/>
      </c>
      <c r="H18" s="13">
        <f t="shared" si="1"/>
      </c>
      <c r="I18" s="14">
        <f t="shared" si="2"/>
      </c>
      <c r="J18" s="14">
        <f>IF(G18="","",IF($Y$15=2,RANK(G18,($G$16:$G$22,$Q$16:$Q$22),0)+COUNTIF($G$16:G17,G18)+COUNTIF($Q$16:Q18,G18),IF($Y$15=4,RANK(G18,($G$16:$G$22,$Q$16:$Q$22),0)+COUNTIF($G$16:G17,G18)+COUNTIF($Q$16:Q19,G18))))</f>
      </c>
      <c r="K18" s="122"/>
      <c r="L18" s="104">
        <f>IF(OR(M18="",AND($AC$24=4,U18&lt;&gt;"")),"",COUNT($L$16:L17)+1)</f>
      </c>
      <c r="M18" s="161"/>
      <c r="N18" s="163"/>
      <c r="O18" s="72"/>
      <c r="P18" s="73"/>
      <c r="Q18" s="141">
        <f t="shared" si="3"/>
      </c>
      <c r="R18" s="141">
        <f t="shared" si="4"/>
      </c>
      <c r="S18" s="14">
        <f t="shared" si="5"/>
      </c>
      <c r="T18" s="14">
        <f>IF(Q18="","",IF($Y$15=2,RANK(Q18,($G$16:$G$22,$Q$16:$Q$22),0)+COUNTIF($Q$16:Q17,Q18)+COUNTIF($G$16:G17,Q18),IF($Y$15=4,RANK(Q18,($G$16:$G$22,$Q$16:$Q$22),0)+COUNTIF($G$16:G17,Q18)+COUNTIF($Q$16:Q17,Q18))))</f>
      </c>
      <c r="U18" s="136"/>
      <c r="X18" s="82" t="s">
        <v>4</v>
      </c>
      <c r="Y18" s="147">
        <v>6</v>
      </c>
      <c r="AA18" s="110"/>
      <c r="AB18" s="120"/>
      <c r="AC18" s="120"/>
      <c r="AD18" s="107"/>
      <c r="AE18" s="107"/>
      <c r="AF18" s="107"/>
      <c r="AG18" s="1"/>
      <c r="AH18" s="1"/>
    </row>
    <row r="19" spans="2:34" s="86" customFormat="1" ht="18" customHeight="1">
      <c r="B19" s="76">
        <f>IF(OR(C19="",AND($AC$24=4,K19&lt;&gt;"")),"",COUNT($B$16:B18)+1)</f>
      </c>
      <c r="C19" s="161"/>
      <c r="D19" s="162"/>
      <c r="E19" s="72"/>
      <c r="F19" s="73"/>
      <c r="G19" s="141">
        <f t="shared" si="0"/>
      </c>
      <c r="H19" s="13">
        <f t="shared" si="1"/>
      </c>
      <c r="I19" s="14">
        <f t="shared" si="2"/>
      </c>
      <c r="J19" s="14">
        <f>IF(G19="","",IF($Y$15=2,RANK(G19,($G$16:$G$22,$Q$16:$Q$22),0)+COUNTIF($G$16:G18,G19)+COUNTIF($Q$16:Q19,G19),IF($Y$15=4,RANK(G19,($G$16:$G$22,$Q$16:$Q$22),0)+COUNTIF($G$16:G18,G19)+COUNTIF($Q$16:Q19,G19))))</f>
      </c>
      <c r="K19" s="122"/>
      <c r="L19" s="104">
        <f>IF(OR(M19="",AND($AC$24=4,U19&lt;&gt;"")),"",COUNT($L$16:L18)+1)</f>
      </c>
      <c r="M19" s="161"/>
      <c r="N19" s="163"/>
      <c r="O19" s="72"/>
      <c r="P19" s="73"/>
      <c r="Q19" s="141">
        <f t="shared" si="3"/>
      </c>
      <c r="R19" s="141">
        <f t="shared" si="4"/>
      </c>
      <c r="S19" s="14">
        <f t="shared" si="5"/>
      </c>
      <c r="T19" s="14">
        <f>IF(Q19="","",IF($Y$15=2,RANK(Q19,($G$16:$G$22,$Q$16:$Q$22),0)+COUNTIF($Q$16:Q18,Q19)+COUNTIF($G$16:G18,Q19),IF($Y$15=4,RANK(Q19,($G$16:$G$22,$Q$16:$Q$22),0)+COUNTIF($G$16:G17,Q19)+COUNTIF($Q$16:Q18,Q19))))</f>
      </c>
      <c r="U19" s="136"/>
      <c r="X19" s="87"/>
      <c r="Y19" s="87"/>
      <c r="AA19" s="110"/>
      <c r="AB19" s="120"/>
      <c r="AC19" s="120"/>
      <c r="AD19" s="107"/>
      <c r="AE19" s="107"/>
      <c r="AF19" s="107"/>
      <c r="AH19" s="1"/>
    </row>
    <row r="20" spans="2:34" s="86" customFormat="1" ht="18" customHeight="1">
      <c r="B20" s="76">
        <f>IF(OR(C20="",AND($AC$24=4,K20&lt;&gt;"")),"",COUNT($B$16:B19)+1)</f>
      </c>
      <c r="C20" s="161"/>
      <c r="D20" s="162"/>
      <c r="E20" s="72"/>
      <c r="F20" s="73"/>
      <c r="G20" s="141">
        <f t="shared" si="0"/>
      </c>
      <c r="H20" s="13">
        <f t="shared" si="1"/>
      </c>
      <c r="I20" s="14">
        <f t="shared" si="2"/>
      </c>
      <c r="J20" s="14">
        <f>IF(G20="","",IF($Y$15=2,RANK(G20,($G$16:$G$22,$Q$16:$Q$22),0)+COUNTIF($G$16:G19,G20)+COUNTIF($Q$16:Q20,G20),IF($Y$15=4,RANK(G20,($G$16:$G$22,$Q$16:$Q$22),0)+COUNTIF($G$16:G19,G20)+COUNTIF($Q$16:Q21,G20))))</f>
      </c>
      <c r="K20" s="122"/>
      <c r="L20" s="104">
        <f>IF(OR(M20="",AND($AC$24=4,U20&lt;&gt;"")),"",COUNT($L$16:L19)+1)</f>
      </c>
      <c r="M20" s="161"/>
      <c r="N20" s="163"/>
      <c r="O20" s="72"/>
      <c r="P20" s="73"/>
      <c r="Q20" s="141">
        <f t="shared" si="3"/>
      </c>
      <c r="R20" s="141">
        <f t="shared" si="4"/>
      </c>
      <c r="S20" s="14">
        <f t="shared" si="5"/>
      </c>
      <c r="T20" s="14">
        <f>IF(Q20="","",IF($Y$15=2,RANK(Q20,($G$16:$G$22,$Q$16:$Q$22),0)+COUNTIF($Q$16:Q19,Q20)+COUNTIF($G$16:G19,Q20),IF($Y$15=4,RANK(Q20,($G$16:$G$22,$Q$16:$Q$22),0)+COUNTIF($G$16:G19,Q20)+COUNTIF($Q$16:Q19,Q20))))</f>
      </c>
      <c r="U20" s="136"/>
      <c r="X20" s="87"/>
      <c r="Y20" s="87"/>
      <c r="AA20" s="110"/>
      <c r="AB20" s="120"/>
      <c r="AC20" s="120"/>
      <c r="AD20" s="107"/>
      <c r="AE20" s="107"/>
      <c r="AF20" s="107"/>
      <c r="AG20" s="1"/>
      <c r="AH20" s="1"/>
    </row>
    <row r="21" spans="2:34" s="86" customFormat="1" ht="18" customHeight="1">
      <c r="B21" s="76">
        <f>IF(OR(C21="",AND($AC$24=4,K21&lt;&gt;"")),"",COUNT($B$16:B20)+1)</f>
      </c>
      <c r="C21" s="161"/>
      <c r="D21" s="162"/>
      <c r="E21" s="72"/>
      <c r="F21" s="73"/>
      <c r="G21" s="141">
        <f t="shared" si="0"/>
      </c>
      <c r="H21" s="13">
        <f t="shared" si="1"/>
      </c>
      <c r="I21" s="14">
        <f t="shared" si="2"/>
      </c>
      <c r="J21" s="14">
        <f>IF(G21="","",IF($Y$15=2,RANK(G21,($G$16:$G$22,$Q$16:$Q$22),0)+COUNTIF($G$16:G20,G21)+COUNTIF($Q$16:Q21,G21),IF($Y$15=4,RANK(G21,($G$16:$G$22,$Q$16:$Q$22),0)+COUNTIF($G$16:G20,G21)+COUNTIF($Q$16:Q21,G21))))</f>
      </c>
      <c r="K21" s="122"/>
      <c r="L21" s="104">
        <f>IF(OR(M21="",AND($AC$24=4,U21&lt;&gt;"")),"",COUNT($L$16:L20)+1)</f>
      </c>
      <c r="M21" s="161"/>
      <c r="N21" s="163"/>
      <c r="O21" s="72"/>
      <c r="P21" s="73"/>
      <c r="Q21" s="141">
        <f t="shared" si="3"/>
      </c>
      <c r="R21" s="141">
        <f t="shared" si="4"/>
      </c>
      <c r="S21" s="14">
        <f t="shared" si="5"/>
      </c>
      <c r="T21" s="14">
        <f>IF(Q21="","",IF($Y$15=2,RANK(Q21,($G$16:$G$22,$Q$16:$Q$22),0)+COUNTIF($Q$16:Q20,Q21)+COUNTIF($G$16:G20,Q21),IF($Y$15=4,RANK(Q21,($G$16:$G$22,$Q$16:$Q$22),0)+COUNTIF($G$16:G19,Q21)+COUNTIF($Q$16:Q20,Q21))))</f>
      </c>
      <c r="U21" s="136"/>
      <c r="X21" s="87"/>
      <c r="Y21" s="87"/>
      <c r="AA21" s="110"/>
      <c r="AB21" s="120"/>
      <c r="AC21" s="120"/>
      <c r="AD21" s="107"/>
      <c r="AE21" s="107"/>
      <c r="AF21" s="107"/>
      <c r="AG21" s="1"/>
      <c r="AH21" s="1"/>
    </row>
    <row r="22" spans="2:34" s="86" customFormat="1" ht="18" customHeight="1" thickBot="1">
      <c r="B22" s="76">
        <f>IF(OR(C22="",AND($AC$24=4,K22&lt;&gt;"")),"",COUNT($B$16:B21)+1)</f>
      </c>
      <c r="C22" s="161"/>
      <c r="D22" s="162"/>
      <c r="E22" s="74"/>
      <c r="F22" s="75"/>
      <c r="G22" s="143">
        <f t="shared" si="0"/>
      </c>
      <c r="H22" s="21">
        <f t="shared" si="1"/>
      </c>
      <c r="I22" s="14">
        <f t="shared" si="2"/>
      </c>
      <c r="J22" s="22"/>
      <c r="K22" s="122"/>
      <c r="L22" s="104">
        <f>IF(OR(M22="",AND($AC$24=4,U22&lt;&gt;"")),"",COUNT($L$16:L21)+1)</f>
      </c>
      <c r="M22" s="161"/>
      <c r="N22" s="163"/>
      <c r="O22" s="72"/>
      <c r="P22" s="73"/>
      <c r="Q22" s="143">
        <f t="shared" si="3"/>
      </c>
      <c r="R22" s="143">
        <f t="shared" si="4"/>
      </c>
      <c r="S22" s="14">
        <f t="shared" si="5"/>
      </c>
      <c r="T22" s="22"/>
      <c r="U22" s="136"/>
      <c r="X22" s="87"/>
      <c r="Y22" s="87"/>
      <c r="AF22" s="87"/>
      <c r="AH22" s="1"/>
    </row>
    <row r="23" spans="2:34" s="86" customFormat="1" ht="18" customHeight="1">
      <c r="B23" s="76"/>
      <c r="C23" s="123" t="s">
        <v>11</v>
      </c>
      <c r="D23" s="123"/>
      <c r="E23" s="124">
        <f>IF(SUM(G16:G22)=0,"",SUM(G16:G22))</f>
      </c>
      <c r="F23" s="125"/>
      <c r="G23" s="125"/>
      <c r="H23" s="125"/>
      <c r="I23" s="126">
        <f>IF(COUNT(I16:I22)&gt;AC24,"??",SUM(I16:I22))</f>
        <v>0</v>
      </c>
      <c r="J23" s="127"/>
      <c r="K23" s="110"/>
      <c r="L23" s="110"/>
      <c r="M23" s="123" t="s">
        <v>11</v>
      </c>
      <c r="N23" s="123"/>
      <c r="O23" s="124">
        <f>IF(SUM(Q16:Q22)=0,"",SUM(Q16:Q22))</f>
      </c>
      <c r="P23" s="128"/>
      <c r="Q23" s="128"/>
      <c r="R23" s="128"/>
      <c r="S23" s="126">
        <f>IF(COUNT(S16:S22)&gt;AC24,"??",(SUM(S16:S22)))</f>
        <v>0</v>
      </c>
      <c r="T23" s="127"/>
      <c r="U23" s="134"/>
      <c r="X23" s="129"/>
      <c r="Y23" s="129"/>
      <c r="Z23" s="130"/>
      <c r="AF23" s="87"/>
      <c r="AG23" s="1"/>
      <c r="AH23" s="1"/>
    </row>
    <row r="24" spans="3:29" ht="12.75">
      <c r="C24" s="25"/>
      <c r="D24" s="16"/>
      <c r="F24" s="17"/>
      <c r="G24" s="17"/>
      <c r="H24" s="17"/>
      <c r="I24" s="18"/>
      <c r="J24" s="20"/>
      <c r="K24" s="19"/>
      <c r="L24" s="19"/>
      <c r="M24" s="26"/>
      <c r="N24" s="26"/>
      <c r="S24" s="20"/>
      <c r="T24" s="20"/>
      <c r="X24" s="27"/>
      <c r="Y24" s="27"/>
      <c r="Z24" s="27">
        <f>IF($Y$18&lt;=5,36,78)</f>
        <v>78</v>
      </c>
      <c r="AC24" s="1">
        <f>IF(AND($Y$18&lt;=5,$Y$7=""),4,IF(AND($Y$18&gt;=6,$Y$7=""),6,IF(AND($Y$18&lt;=5,$Y$7&lt;&gt;""),4,6)))</f>
        <v>6</v>
      </c>
    </row>
    <row r="25" spans="2:34" s="86" customFormat="1" ht="18" customHeight="1">
      <c r="B25" s="76"/>
      <c r="C25" s="104" t="s">
        <v>5</v>
      </c>
      <c r="D25" s="104"/>
      <c r="F25" s="105" t="s">
        <v>6</v>
      </c>
      <c r="G25" s="105"/>
      <c r="H25" s="106"/>
      <c r="I25" s="107"/>
      <c r="J25" s="108">
        <f>IF(E23="","",IF(E23&gt;O23,2,IF(E23=O23,1,0)))</f>
      </c>
      <c r="K25" s="28" t="s">
        <v>7</v>
      </c>
      <c r="L25" s="109">
        <f>IF(O23="","",IF(O23&gt;E23,2,IF(O23=E23,1,0)))</f>
      </c>
      <c r="M25" s="104"/>
      <c r="N25" s="104"/>
      <c r="O25" s="105" t="s">
        <v>5</v>
      </c>
      <c r="P25" s="106"/>
      <c r="Q25" s="106"/>
      <c r="R25" s="106"/>
      <c r="S25" s="107"/>
      <c r="T25" s="87"/>
      <c r="U25" s="134"/>
      <c r="X25" s="87"/>
      <c r="Y25" s="87"/>
      <c r="Z25" s="87">
        <f>IF(AC24=4,AO10,AO12)</f>
        <v>32</v>
      </c>
      <c r="AF25" s="87"/>
      <c r="AH25" s="1"/>
    </row>
    <row r="26" spans="1:32" s="86" customFormat="1" ht="18" customHeight="1" thickBot="1">
      <c r="A26" s="110"/>
      <c r="B26" s="76"/>
      <c r="C26" s="111">
        <f>IF(OR(COUNT(G16:G22)=4,COUNT(G16:G22)=5),ROUND(E23/4,1),IF(COUNT(G16:G22)&gt;=6,ROUND(E23/6,1),""))</f>
      </c>
      <c r="D26" s="111"/>
      <c r="E26" s="110"/>
      <c r="F26" s="105" t="s">
        <v>8</v>
      </c>
      <c r="G26" s="105"/>
      <c r="H26" s="110"/>
      <c r="I26" s="107"/>
      <c r="J26" s="108">
        <f>IF(AND(I23=0,S23=0),"",IF(COUNT(B16:B22)&gt;(AC24+1),"falsche Eing.",IF(COUNT(B16:B22)&lt;AC24,"fehl. Eing.",IF((I23+S23)&gt;Z24,"doppelte Platzierung !!",IF(I23&gt;(Z24-Z25),1,0)))))</f>
      </c>
      <c r="K26" s="29" t="s">
        <v>7</v>
      </c>
      <c r="L26" s="142">
        <f>IF(AND(S23=0,I23=0),"",IF(COUNT(L16:L22)&gt;(AC24+1),"falsche Eing.",IF(COUNT(L16:L22)&lt;AC24,"fehl. Eing.",IF((I23+S23)&gt;Z24,"doppelte Platzierung !!",IF(S23&gt;=Z25,1,0)))))</f>
      </c>
      <c r="M26" s="112"/>
      <c r="N26" s="104"/>
      <c r="O26" s="111">
        <f>IF(OR(COUNT(Q16:Q22)=4,COUNT(Q16:Q22)=5),ROUND(O23/4,1),IF(COUNT(Q16:Q22)&gt;=6,ROUND(O23/6,1),""))</f>
      </c>
      <c r="P26" s="110"/>
      <c r="Q26" s="110"/>
      <c r="R26" s="110"/>
      <c r="S26" s="107"/>
      <c r="T26" s="87"/>
      <c r="U26" s="134"/>
      <c r="X26" s="87"/>
      <c r="Y26" s="87"/>
      <c r="AF26" s="87"/>
    </row>
    <row r="27" spans="2:32" s="86" customFormat="1" ht="18" customHeight="1" thickBot="1">
      <c r="B27" s="76"/>
      <c r="C27" s="113"/>
      <c r="D27" s="113"/>
      <c r="E27" s="110"/>
      <c r="F27" s="114" t="s">
        <v>9</v>
      </c>
      <c r="G27" s="114"/>
      <c r="H27" s="115"/>
      <c r="I27" s="107"/>
      <c r="J27" s="116">
        <f>IF(OR(J25="",J26=""),"",J25+J26)</f>
      </c>
      <c r="K27" s="33" t="s">
        <v>7</v>
      </c>
      <c r="L27" s="117">
        <f>IF(OR(L25="",L26=""),"",L25+L26)</f>
      </c>
      <c r="M27" s="118"/>
      <c r="N27" s="113"/>
      <c r="P27" s="115"/>
      <c r="Q27" s="115"/>
      <c r="R27" s="115"/>
      <c r="S27" s="107"/>
      <c r="T27" s="87"/>
      <c r="U27" s="134"/>
      <c r="X27" s="87"/>
      <c r="Y27" s="87"/>
      <c r="AF27" s="87"/>
    </row>
    <row r="28" spans="1:20" ht="9" customHeight="1">
      <c r="A28" s="19"/>
      <c r="B28" s="16"/>
      <c r="C28" s="30"/>
      <c r="D28" s="30"/>
      <c r="E28" s="19"/>
      <c r="F28" s="31"/>
      <c r="G28" s="31"/>
      <c r="H28" s="32"/>
      <c r="I28" s="20"/>
      <c r="J28" s="32"/>
      <c r="K28" s="34"/>
      <c r="L28" s="32"/>
      <c r="M28" s="35"/>
      <c r="N28" s="35"/>
      <c r="O28" s="19"/>
      <c r="P28" s="32"/>
      <c r="Q28" s="32"/>
      <c r="R28" s="32"/>
      <c r="S28" s="20"/>
      <c r="T28" s="20"/>
    </row>
    <row r="29" spans="1:26" ht="18" customHeight="1">
      <c r="A29" s="36"/>
      <c r="B29" s="37"/>
      <c r="C29" s="207" t="s">
        <v>208</v>
      </c>
      <c r="D29" s="188"/>
      <c r="E29" s="88"/>
      <c r="F29" s="89"/>
      <c r="G29" s="89"/>
      <c r="H29" s="90"/>
      <c r="I29" s="91"/>
      <c r="J29" s="92"/>
      <c r="K29" s="41"/>
      <c r="L29" s="39"/>
      <c r="M29" s="207" t="s">
        <v>209</v>
      </c>
      <c r="N29" s="188"/>
      <c r="O29" s="88"/>
      <c r="P29" s="89"/>
      <c r="Q29" s="89"/>
      <c r="R29" s="89"/>
      <c r="S29" s="91"/>
      <c r="T29" s="92"/>
      <c r="U29" s="137"/>
      <c r="V29" s="36"/>
      <c r="W29" s="36"/>
      <c r="X29" s="40"/>
      <c r="Y29" s="40"/>
      <c r="Z29" s="36"/>
    </row>
    <row r="30" spans="1:28" ht="18" customHeight="1">
      <c r="A30" s="39"/>
      <c r="B30" s="37"/>
      <c r="C30" s="156"/>
      <c r="D30" s="157"/>
      <c r="E30" s="157"/>
      <c r="F30" s="157"/>
      <c r="G30" s="157"/>
      <c r="H30" s="157"/>
      <c r="I30" s="157"/>
      <c r="J30" s="158"/>
      <c r="K30" s="45"/>
      <c r="L30" s="37"/>
      <c r="M30" s="156"/>
      <c r="N30" s="157"/>
      <c r="O30" s="157"/>
      <c r="P30" s="157"/>
      <c r="Q30" s="157"/>
      <c r="R30" s="157"/>
      <c r="S30" s="157"/>
      <c r="T30" s="158"/>
      <c r="U30" s="47"/>
      <c r="V30" s="36"/>
      <c r="W30" s="36"/>
      <c r="X30" s="40"/>
      <c r="Y30" s="40"/>
      <c r="Z30" s="36"/>
      <c r="AA30" s="46"/>
      <c r="AB30" s="46"/>
    </row>
    <row r="31" spans="1:28" ht="7.5" customHeight="1">
      <c r="A31" s="36"/>
      <c r="B31" s="37"/>
      <c r="C31" s="42"/>
      <c r="D31" s="42"/>
      <c r="E31" s="42"/>
      <c r="F31" s="43"/>
      <c r="G31" s="43"/>
      <c r="H31" s="43"/>
      <c r="I31" s="44"/>
      <c r="J31" s="44"/>
      <c r="K31" s="45"/>
      <c r="L31" s="37"/>
      <c r="M31" s="42"/>
      <c r="N31" s="42"/>
      <c r="O31" s="42"/>
      <c r="P31" s="43"/>
      <c r="Q31" s="43"/>
      <c r="R31" s="43"/>
      <c r="S31" s="44"/>
      <c r="T31" s="44"/>
      <c r="U31" s="47"/>
      <c r="V31" s="36"/>
      <c r="W31" s="36"/>
      <c r="X31" s="40"/>
      <c r="Y31" s="40"/>
      <c r="Z31" s="36"/>
      <c r="AA31" s="46"/>
      <c r="AB31" s="46"/>
    </row>
    <row r="32" spans="1:28" ht="12.75">
      <c r="A32" s="36"/>
      <c r="B32" s="37"/>
      <c r="C32" s="178" t="s">
        <v>24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80"/>
      <c r="U32" s="40"/>
      <c r="V32" s="36"/>
      <c r="W32" s="36"/>
      <c r="X32" s="40"/>
      <c r="Y32" s="40"/>
      <c r="Z32" s="36"/>
      <c r="AA32" s="46"/>
      <c r="AB32" s="46"/>
    </row>
    <row r="33" spans="1:28" ht="16.5" customHeight="1">
      <c r="A33" s="36"/>
      <c r="B33" s="37"/>
      <c r="C33" s="181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3"/>
      <c r="U33" s="137"/>
      <c r="V33" s="36"/>
      <c r="W33" s="36"/>
      <c r="X33" s="40"/>
      <c r="Y33" s="40"/>
      <c r="Z33" s="47"/>
      <c r="AA33" s="46"/>
      <c r="AB33" s="46"/>
    </row>
    <row r="34" spans="1:28" ht="7.5" customHeight="1">
      <c r="A34" s="36"/>
      <c r="B34" s="37"/>
      <c r="C34" s="45"/>
      <c r="D34" s="37"/>
      <c r="E34" s="36"/>
      <c r="F34" s="45"/>
      <c r="G34" s="45"/>
      <c r="H34" s="36"/>
      <c r="I34" s="40"/>
      <c r="J34" s="40"/>
      <c r="K34" s="36"/>
      <c r="L34" s="36"/>
      <c r="M34" s="48"/>
      <c r="N34" s="48"/>
      <c r="O34" s="36"/>
      <c r="P34" s="36"/>
      <c r="Q34" s="36"/>
      <c r="R34" s="36"/>
      <c r="S34" s="40"/>
      <c r="T34" s="40"/>
      <c r="U34" s="137"/>
      <c r="V34" s="47"/>
      <c r="W34" s="36"/>
      <c r="X34" s="49"/>
      <c r="Y34" s="49"/>
      <c r="Z34" s="49"/>
      <c r="AA34" s="24"/>
      <c r="AB34" s="46"/>
    </row>
    <row r="35" spans="1:28" ht="12.75">
      <c r="A35" s="36"/>
      <c r="B35" s="37"/>
      <c r="C35" s="178" t="s">
        <v>25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80"/>
      <c r="U35" s="138"/>
      <c r="V35" s="36"/>
      <c r="W35" s="36"/>
      <c r="X35" s="40"/>
      <c r="Y35" s="39"/>
      <c r="Z35" s="39"/>
      <c r="AA35" s="46"/>
      <c r="AB35" s="46"/>
    </row>
    <row r="36" spans="1:28" ht="14.25">
      <c r="A36" s="36"/>
      <c r="B36" s="37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6"/>
      <c r="U36" s="138"/>
      <c r="V36" s="36"/>
      <c r="W36" s="36"/>
      <c r="X36" s="40"/>
      <c r="Y36" s="39"/>
      <c r="Z36" s="39"/>
      <c r="AA36" s="46"/>
      <c r="AB36" s="46"/>
    </row>
    <row r="37" spans="1:28" ht="14.25">
      <c r="A37" s="36"/>
      <c r="B37" s="37"/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3"/>
      <c r="U37" s="138"/>
      <c r="V37" s="36"/>
      <c r="W37" s="36"/>
      <c r="X37" s="40"/>
      <c r="Y37" s="39"/>
      <c r="Z37" s="39"/>
      <c r="AA37" s="46"/>
      <c r="AB37" s="46"/>
    </row>
    <row r="38" spans="1:28" ht="7.5" customHeight="1">
      <c r="A38" s="46"/>
      <c r="B38" s="50"/>
      <c r="C38" s="38"/>
      <c r="D38" s="51"/>
      <c r="E38" s="46"/>
      <c r="F38" s="46"/>
      <c r="G38" s="46"/>
      <c r="H38" s="46"/>
      <c r="I38" s="46"/>
      <c r="J38" s="46"/>
      <c r="K38" s="50"/>
      <c r="L38" s="51"/>
      <c r="M38" s="52"/>
      <c r="N38" s="52"/>
      <c r="O38" s="46"/>
      <c r="S38" s="46"/>
      <c r="T38" s="53"/>
      <c r="U38" s="139"/>
      <c r="V38" s="46"/>
      <c r="W38" s="46"/>
      <c r="X38" s="23"/>
      <c r="Y38" s="52"/>
      <c r="Z38" s="52"/>
      <c r="AA38" s="46"/>
      <c r="AB38" s="46"/>
    </row>
    <row r="39" spans="3:22" ht="10.5" customHeight="1">
      <c r="C39" s="187" t="s">
        <v>26</v>
      </c>
      <c r="D39" s="188"/>
      <c r="E39" s="188"/>
      <c r="F39" s="188"/>
      <c r="G39" s="188"/>
      <c r="H39" s="188"/>
      <c r="I39" s="188"/>
      <c r="J39" s="189"/>
      <c r="K39" s="1"/>
      <c r="L39" s="2"/>
      <c r="M39" s="187" t="s">
        <v>26</v>
      </c>
      <c r="N39" s="188"/>
      <c r="O39" s="188"/>
      <c r="P39" s="188"/>
      <c r="Q39" s="188"/>
      <c r="R39" s="188"/>
      <c r="S39" s="188"/>
      <c r="T39" s="189"/>
      <c r="V39" s="3"/>
    </row>
    <row r="40" spans="1:22" ht="12.75">
      <c r="A40" s="54"/>
      <c r="C40" s="201"/>
      <c r="D40" s="202"/>
      <c r="E40" s="202"/>
      <c r="F40" s="202"/>
      <c r="G40" s="202"/>
      <c r="H40" s="202"/>
      <c r="I40" s="202"/>
      <c r="J40" s="203"/>
      <c r="K40" s="1"/>
      <c r="L40" s="2"/>
      <c r="M40" s="201"/>
      <c r="N40" s="202"/>
      <c r="O40" s="202"/>
      <c r="P40" s="202"/>
      <c r="Q40" s="202"/>
      <c r="R40" s="202"/>
      <c r="S40" s="202"/>
      <c r="T40" s="203"/>
      <c r="V40" s="3"/>
    </row>
    <row r="41" spans="1:15" ht="7.5" customHeight="1">
      <c r="A41" s="19"/>
      <c r="B41" s="16"/>
      <c r="C41" s="55"/>
      <c r="D41" s="19"/>
      <c r="E41" s="57"/>
      <c r="F41" s="57"/>
      <c r="G41" s="57"/>
      <c r="H41" s="62"/>
      <c r="I41" s="57"/>
      <c r="J41" s="57"/>
      <c r="K41" s="19"/>
      <c r="L41" s="16"/>
      <c r="M41" s="12"/>
      <c r="N41" s="12"/>
      <c r="O41" s="12"/>
    </row>
    <row r="42" spans="1:20" ht="14.25">
      <c r="A42" s="63"/>
      <c r="B42" s="64"/>
      <c r="C42" s="175" t="s">
        <v>27</v>
      </c>
      <c r="D42" s="176"/>
      <c r="E42" s="176"/>
      <c r="F42" s="176"/>
      <c r="G42" s="176"/>
      <c r="H42" s="176"/>
      <c r="I42" s="176"/>
      <c r="J42" s="177"/>
      <c r="K42" s="65"/>
      <c r="L42" s="65"/>
      <c r="M42" s="175" t="s">
        <v>27</v>
      </c>
      <c r="N42" s="176"/>
      <c r="O42" s="176"/>
      <c r="P42" s="176"/>
      <c r="Q42" s="176"/>
      <c r="R42" s="176"/>
      <c r="S42" s="176"/>
      <c r="T42" s="177"/>
    </row>
    <row r="43" spans="1:20" ht="25.5" customHeight="1">
      <c r="A43" s="19"/>
      <c r="B43" s="16"/>
      <c r="C43" s="197"/>
      <c r="D43" s="198"/>
      <c r="E43" s="198"/>
      <c r="F43" s="198"/>
      <c r="G43" s="198"/>
      <c r="H43" s="198"/>
      <c r="I43" s="198"/>
      <c r="J43" s="199"/>
      <c r="K43" s="65"/>
      <c r="L43" s="65"/>
      <c r="M43" s="197"/>
      <c r="N43" s="198"/>
      <c r="O43" s="198"/>
      <c r="P43" s="198"/>
      <c r="Q43" s="198"/>
      <c r="R43" s="198"/>
      <c r="S43" s="198"/>
      <c r="T43" s="199"/>
    </row>
    <row r="44" spans="1:15" ht="14.25">
      <c r="A44" s="19"/>
      <c r="B44" s="16"/>
      <c r="C44" s="59"/>
      <c r="D44" s="59"/>
      <c r="E44" s="66"/>
      <c r="F44" s="67"/>
      <c r="G44" s="67"/>
      <c r="H44" s="68"/>
      <c r="I44" s="69"/>
      <c r="J44" s="70"/>
      <c r="K44" s="65"/>
      <c r="L44" s="65"/>
      <c r="M44" s="65"/>
      <c r="N44" s="65"/>
      <c r="O44" s="65"/>
    </row>
    <row r="45" spans="3:20" ht="14.25">
      <c r="C45" s="175" t="s">
        <v>28</v>
      </c>
      <c r="D45" s="176"/>
      <c r="E45" s="176"/>
      <c r="F45" s="176"/>
      <c r="G45" s="176"/>
      <c r="H45" s="176"/>
      <c r="I45" s="176"/>
      <c r="J45" s="177"/>
      <c r="K45" s="58"/>
      <c r="L45" s="58"/>
      <c r="M45" s="175" t="s">
        <v>29</v>
      </c>
      <c r="N45" s="176"/>
      <c r="O45" s="176"/>
      <c r="P45" s="176"/>
      <c r="Q45" s="176"/>
      <c r="R45" s="176"/>
      <c r="S45" s="176"/>
      <c r="T45" s="177"/>
    </row>
    <row r="46" spans="3:20" ht="25.5" customHeight="1">
      <c r="C46" s="193"/>
      <c r="D46" s="194"/>
      <c r="E46" s="195">
        <f>IF(F10="","",F10)</f>
      </c>
      <c r="F46" s="195"/>
      <c r="G46" s="195"/>
      <c r="H46" s="195"/>
      <c r="I46" s="195"/>
      <c r="J46" s="196"/>
      <c r="M46" s="190"/>
      <c r="N46" s="191"/>
      <c r="O46" s="191"/>
      <c r="P46" s="191"/>
      <c r="Q46" s="191"/>
      <c r="R46" s="191"/>
      <c r="S46" s="191"/>
      <c r="T46" s="192"/>
    </row>
    <row r="50" spans="3:13" ht="12.75" hidden="1">
      <c r="C50" s="1" t="s">
        <v>238</v>
      </c>
      <c r="E50" s="1" t="s">
        <v>35</v>
      </c>
      <c r="J50" s="2"/>
      <c r="K50" s="1"/>
      <c r="M50" s="1" t="s">
        <v>149</v>
      </c>
    </row>
    <row r="51" spans="3:13" ht="12.75" hidden="1">
      <c r="C51" s="1" t="s">
        <v>34</v>
      </c>
      <c r="E51" s="1" t="s">
        <v>37</v>
      </c>
      <c r="J51" s="2"/>
      <c r="K51" s="1"/>
      <c r="M51" s="1" t="s">
        <v>150</v>
      </c>
    </row>
    <row r="52" spans="3:13" ht="12.75" hidden="1">
      <c r="C52" s="1" t="s">
        <v>146</v>
      </c>
      <c r="E52" s="1" t="s">
        <v>39</v>
      </c>
      <c r="J52" s="2"/>
      <c r="K52" s="1"/>
      <c r="M52" s="1" t="s">
        <v>151</v>
      </c>
    </row>
    <row r="53" spans="3:13" ht="12.75" hidden="1">
      <c r="C53" s="1" t="s">
        <v>210</v>
      </c>
      <c r="E53" s="1" t="s">
        <v>41</v>
      </c>
      <c r="J53" s="2"/>
      <c r="K53" s="1"/>
      <c r="M53" s="1" t="s">
        <v>152</v>
      </c>
    </row>
    <row r="54" spans="3:13" ht="12.75" hidden="1">
      <c r="C54" s="1" t="s">
        <v>36</v>
      </c>
      <c r="E54" s="1" t="s">
        <v>47</v>
      </c>
      <c r="J54" s="2"/>
      <c r="K54" s="1"/>
      <c r="M54" s="1" t="s">
        <v>153</v>
      </c>
    </row>
    <row r="55" spans="3:13" ht="12.75" hidden="1">
      <c r="C55" s="1" t="s">
        <v>38</v>
      </c>
      <c r="E55" s="1" t="s">
        <v>48</v>
      </c>
      <c r="J55" s="2"/>
      <c r="K55" s="1"/>
      <c r="M55" s="1" t="s">
        <v>154</v>
      </c>
    </row>
    <row r="56" spans="3:13" ht="12.75" hidden="1">
      <c r="C56" s="1" t="s">
        <v>40</v>
      </c>
      <c r="E56" s="1" t="s">
        <v>49</v>
      </c>
      <c r="J56" s="2"/>
      <c r="K56" s="1"/>
      <c r="M56" s="1" t="s">
        <v>155</v>
      </c>
    </row>
    <row r="57" spans="3:13" ht="12.75" hidden="1">
      <c r="C57" s="1" t="s">
        <v>42</v>
      </c>
      <c r="E57" s="1" t="s">
        <v>51</v>
      </c>
      <c r="J57" s="2"/>
      <c r="K57" s="1"/>
      <c r="M57" s="1" t="s">
        <v>156</v>
      </c>
    </row>
    <row r="58" spans="3:13" ht="12.75" hidden="1">
      <c r="C58" s="1" t="s">
        <v>43</v>
      </c>
      <c r="E58" s="1" t="s">
        <v>54</v>
      </c>
      <c r="J58" s="2"/>
      <c r="K58" s="1"/>
      <c r="M58" s="1" t="s">
        <v>157</v>
      </c>
    </row>
    <row r="59" spans="3:13" ht="12.75" hidden="1">
      <c r="C59" s="1" t="s">
        <v>44</v>
      </c>
      <c r="E59" s="1" t="s">
        <v>56</v>
      </c>
      <c r="J59" s="2"/>
      <c r="K59" s="1"/>
      <c r="M59" s="1" t="s">
        <v>158</v>
      </c>
    </row>
    <row r="60" spans="3:13" ht="12.75" hidden="1">
      <c r="C60" s="1" t="s">
        <v>45</v>
      </c>
      <c r="E60" s="1" t="s">
        <v>57</v>
      </c>
      <c r="J60" s="2"/>
      <c r="K60" s="1"/>
      <c r="M60" s="1" t="s">
        <v>159</v>
      </c>
    </row>
    <row r="61" spans="3:13" ht="12.75" hidden="1">
      <c r="C61" s="1" t="s">
        <v>46</v>
      </c>
      <c r="E61" s="1" t="s">
        <v>58</v>
      </c>
      <c r="J61" s="2"/>
      <c r="K61" s="1"/>
      <c r="M61" s="1" t="s">
        <v>160</v>
      </c>
    </row>
    <row r="62" spans="3:13" ht="12.75" hidden="1">
      <c r="C62" s="1" t="s">
        <v>50</v>
      </c>
      <c r="E62" s="1" t="s">
        <v>207</v>
      </c>
      <c r="J62" s="2"/>
      <c r="K62" s="1"/>
      <c r="M62" s="1" t="s">
        <v>161</v>
      </c>
    </row>
    <row r="63" spans="3:13" ht="12.75" hidden="1">
      <c r="C63" s="1" t="s">
        <v>52</v>
      </c>
      <c r="E63" s="1" t="s">
        <v>59</v>
      </c>
      <c r="J63" s="2"/>
      <c r="K63" s="1"/>
      <c r="M63" s="1" t="s">
        <v>162</v>
      </c>
    </row>
    <row r="64" spans="3:13" ht="12.75" hidden="1">
      <c r="C64" s="1" t="s">
        <v>53</v>
      </c>
      <c r="E64" s="1" t="s">
        <v>60</v>
      </c>
      <c r="J64" s="2"/>
      <c r="K64" s="1"/>
      <c r="M64" s="1" t="s">
        <v>163</v>
      </c>
    </row>
    <row r="65" spans="3:13" ht="12.75" hidden="1">
      <c r="C65" s="1" t="s">
        <v>55</v>
      </c>
      <c r="E65" s="1" t="s">
        <v>61</v>
      </c>
      <c r="J65" s="2"/>
      <c r="K65" s="1"/>
      <c r="M65" s="1" t="s">
        <v>164</v>
      </c>
    </row>
    <row r="66" spans="5:13" ht="12.75" hidden="1">
      <c r="E66" s="1" t="s">
        <v>62</v>
      </c>
      <c r="J66" s="2"/>
      <c r="K66" s="1"/>
      <c r="M66" s="1" t="s">
        <v>165</v>
      </c>
    </row>
    <row r="67" spans="5:13" ht="12.75" hidden="1">
      <c r="E67" s="1" t="s">
        <v>63</v>
      </c>
      <c r="J67" s="2"/>
      <c r="K67" s="1"/>
      <c r="M67" s="1" t="s">
        <v>166</v>
      </c>
    </row>
    <row r="68" spans="5:13" ht="12.75" hidden="1">
      <c r="E68" s="1" t="s">
        <v>64</v>
      </c>
      <c r="J68" s="2"/>
      <c r="K68" s="1"/>
      <c r="M68" s="1" t="s">
        <v>167</v>
      </c>
    </row>
    <row r="69" spans="5:13" ht="12.75" hidden="1">
      <c r="E69" s="1" t="s">
        <v>65</v>
      </c>
      <c r="J69" s="2"/>
      <c r="K69" s="1"/>
      <c r="M69" s="1" t="s">
        <v>168</v>
      </c>
    </row>
    <row r="70" spans="5:13" ht="12.75" hidden="1">
      <c r="E70" s="1" t="s">
        <v>66</v>
      </c>
      <c r="J70" s="2"/>
      <c r="K70" s="1"/>
      <c r="M70" s="1" t="s">
        <v>169</v>
      </c>
    </row>
    <row r="71" spans="5:13" ht="12.75" hidden="1">
      <c r="E71" s="1" t="s">
        <v>67</v>
      </c>
      <c r="J71" s="2"/>
      <c r="K71" s="1"/>
      <c r="M71" s="1" t="s">
        <v>170</v>
      </c>
    </row>
    <row r="72" spans="5:13" ht="12.75" hidden="1">
      <c r="E72" s="1" t="s">
        <v>68</v>
      </c>
      <c r="J72" s="2"/>
      <c r="K72" s="1"/>
      <c r="M72" s="1" t="s">
        <v>171</v>
      </c>
    </row>
    <row r="73" spans="5:13" ht="12.75" hidden="1">
      <c r="E73" s="1" t="s">
        <v>69</v>
      </c>
      <c r="J73" s="2"/>
      <c r="K73" s="1"/>
      <c r="M73" s="1" t="s">
        <v>172</v>
      </c>
    </row>
    <row r="74" spans="5:13" ht="12.75" hidden="1">
      <c r="E74" s="1" t="s">
        <v>70</v>
      </c>
      <c r="J74" s="2"/>
      <c r="K74" s="1"/>
      <c r="M74" s="1" t="s">
        <v>173</v>
      </c>
    </row>
    <row r="75" spans="5:13" ht="12.75" hidden="1">
      <c r="E75" s="1" t="s">
        <v>71</v>
      </c>
      <c r="J75" s="2"/>
      <c r="K75" s="1"/>
      <c r="M75" s="1" t="s">
        <v>174</v>
      </c>
    </row>
    <row r="76" spans="5:13" ht="12.75" hidden="1">
      <c r="E76" s="1" t="s">
        <v>234</v>
      </c>
      <c r="J76" s="2"/>
      <c r="K76" s="1"/>
      <c r="M76" s="1" t="s">
        <v>175</v>
      </c>
    </row>
    <row r="77" spans="5:13" ht="12.75" hidden="1">
      <c r="E77" s="1" t="s">
        <v>235</v>
      </c>
      <c r="J77" s="2"/>
      <c r="K77" s="1"/>
      <c r="M77" s="1" t="s">
        <v>176</v>
      </c>
    </row>
    <row r="78" spans="5:13" ht="12.75" hidden="1">
      <c r="E78" s="1" t="s">
        <v>72</v>
      </c>
      <c r="J78" s="2"/>
      <c r="K78" s="1"/>
      <c r="M78" s="1" t="s">
        <v>177</v>
      </c>
    </row>
    <row r="79" spans="5:13" ht="12.75" hidden="1">
      <c r="E79" s="1" t="s">
        <v>73</v>
      </c>
      <c r="J79" s="2"/>
      <c r="K79" s="1"/>
      <c r="M79" s="1" t="s">
        <v>178</v>
      </c>
    </row>
    <row r="80" spans="5:13" ht="12.75" hidden="1">
      <c r="E80" s="1" t="s">
        <v>74</v>
      </c>
      <c r="J80" s="2"/>
      <c r="K80" s="1"/>
      <c r="M80" s="1" t="s">
        <v>179</v>
      </c>
    </row>
    <row r="81" spans="5:13" ht="12.75" hidden="1">
      <c r="E81" s="1" t="s">
        <v>75</v>
      </c>
      <c r="J81" s="2"/>
      <c r="K81" s="1"/>
      <c r="M81" s="1" t="s">
        <v>180</v>
      </c>
    </row>
    <row r="82" spans="5:13" ht="12.75" hidden="1">
      <c r="E82" s="1" t="s">
        <v>76</v>
      </c>
      <c r="J82" s="2"/>
      <c r="K82" s="1"/>
      <c r="M82" s="1" t="s">
        <v>181</v>
      </c>
    </row>
    <row r="83" spans="5:13" ht="12.75" hidden="1">
      <c r="E83" s="1" t="s">
        <v>77</v>
      </c>
      <c r="J83" s="2"/>
      <c r="K83" s="1"/>
      <c r="M83" s="1" t="s">
        <v>182</v>
      </c>
    </row>
    <row r="84" spans="5:13" ht="12.75" hidden="1">
      <c r="E84" s="1" t="s">
        <v>78</v>
      </c>
      <c r="J84" s="2"/>
      <c r="K84" s="1"/>
      <c r="M84" s="1" t="s">
        <v>183</v>
      </c>
    </row>
    <row r="85" spans="5:13" ht="12.75" hidden="1">
      <c r="E85" s="1" t="s">
        <v>79</v>
      </c>
      <c r="J85" s="2"/>
      <c r="K85" s="1"/>
      <c r="M85" s="1" t="s">
        <v>184</v>
      </c>
    </row>
    <row r="86" spans="5:13" ht="12.75" hidden="1">
      <c r="E86" s="1" t="s">
        <v>80</v>
      </c>
      <c r="J86" s="2"/>
      <c r="K86" s="1"/>
      <c r="M86" s="1" t="s">
        <v>185</v>
      </c>
    </row>
    <row r="87" spans="5:13" ht="12.75" hidden="1">
      <c r="E87" s="1" t="s">
        <v>236</v>
      </c>
      <c r="J87" s="2"/>
      <c r="K87" s="1"/>
      <c r="M87" s="1" t="s">
        <v>186</v>
      </c>
    </row>
    <row r="88" spans="5:13" ht="12.75" hidden="1">
      <c r="E88" s="1" t="s">
        <v>237</v>
      </c>
      <c r="J88" s="2"/>
      <c r="K88" s="1"/>
      <c r="M88" s="1" t="s">
        <v>187</v>
      </c>
    </row>
    <row r="89" spans="5:13" ht="12.75" hidden="1">
      <c r="E89" s="1" t="s">
        <v>81</v>
      </c>
      <c r="J89" s="2"/>
      <c r="K89" s="1"/>
      <c r="M89" s="1" t="s">
        <v>188</v>
      </c>
    </row>
    <row r="90" spans="5:13" ht="12.75" hidden="1">
      <c r="E90" s="1" t="s">
        <v>82</v>
      </c>
      <c r="J90" s="2"/>
      <c r="K90" s="1"/>
      <c r="M90" s="1" t="s">
        <v>189</v>
      </c>
    </row>
    <row r="91" spans="5:13" ht="12.75" hidden="1">
      <c r="E91" s="1" t="s">
        <v>83</v>
      </c>
      <c r="J91" s="2"/>
      <c r="K91" s="1"/>
      <c r="M91" s="1" t="s">
        <v>190</v>
      </c>
    </row>
    <row r="92" spans="5:13" ht="12.75" hidden="1">
      <c r="E92" s="1" t="s">
        <v>84</v>
      </c>
      <c r="J92" s="2"/>
      <c r="K92" s="1"/>
      <c r="M92" s="1" t="s">
        <v>191</v>
      </c>
    </row>
    <row r="93" spans="5:13" ht="12.75" hidden="1">
      <c r="E93" s="1" t="s">
        <v>85</v>
      </c>
      <c r="J93" s="2"/>
      <c r="K93" s="1"/>
      <c r="M93" s="1" t="s">
        <v>192</v>
      </c>
    </row>
    <row r="94" spans="5:13" ht="12.75" hidden="1">
      <c r="E94" s="1" t="s">
        <v>86</v>
      </c>
      <c r="J94" s="2"/>
      <c r="K94" s="1"/>
      <c r="M94" s="1" t="s">
        <v>193</v>
      </c>
    </row>
    <row r="95" spans="5:13" ht="12.75" hidden="1">
      <c r="E95" s="1" t="s">
        <v>87</v>
      </c>
      <c r="J95" s="2"/>
      <c r="K95" s="1"/>
      <c r="M95" s="1" t="s">
        <v>194</v>
      </c>
    </row>
    <row r="96" spans="5:13" ht="12.75" hidden="1">
      <c r="E96" s="1" t="s">
        <v>88</v>
      </c>
      <c r="J96" s="2"/>
      <c r="K96" s="1"/>
      <c r="M96" s="1" t="s">
        <v>195</v>
      </c>
    </row>
    <row r="97" spans="5:13" ht="12.75" hidden="1">
      <c r="E97" s="1" t="s">
        <v>89</v>
      </c>
      <c r="J97" s="2"/>
      <c r="K97" s="1"/>
      <c r="M97" s="1" t="s">
        <v>196</v>
      </c>
    </row>
    <row r="98" spans="5:13" ht="12.75" hidden="1">
      <c r="E98" s="1" t="s">
        <v>90</v>
      </c>
      <c r="J98" s="2"/>
      <c r="K98" s="1"/>
      <c r="M98" s="1" t="s">
        <v>197</v>
      </c>
    </row>
    <row r="99" spans="5:13" ht="12.75" hidden="1">
      <c r="E99" s="1" t="s">
        <v>91</v>
      </c>
      <c r="J99" s="2"/>
      <c r="K99" s="1"/>
      <c r="M99" s="1" t="s">
        <v>198</v>
      </c>
    </row>
    <row r="100" spans="5:13" ht="12.75" hidden="1">
      <c r="E100" s="1" t="s">
        <v>92</v>
      </c>
      <c r="J100" s="2"/>
      <c r="K100" s="1"/>
      <c r="M100" s="1" t="s">
        <v>198</v>
      </c>
    </row>
    <row r="101" spans="5:13" ht="12.75" hidden="1">
      <c r="E101" s="1" t="s">
        <v>93</v>
      </c>
      <c r="J101" s="2"/>
      <c r="K101" s="1"/>
      <c r="M101" s="1" t="s">
        <v>199</v>
      </c>
    </row>
    <row r="102" spans="5:13" ht="12.75" hidden="1">
      <c r="E102" s="1" t="s">
        <v>94</v>
      </c>
      <c r="J102" s="2"/>
      <c r="K102" s="1"/>
      <c r="M102" s="1" t="s">
        <v>200</v>
      </c>
    </row>
    <row r="103" spans="5:13" ht="12.75" hidden="1">
      <c r="E103" s="1" t="s">
        <v>95</v>
      </c>
      <c r="J103" s="2"/>
      <c r="K103" s="1"/>
      <c r="M103" s="1" t="s">
        <v>201</v>
      </c>
    </row>
    <row r="104" spans="5:13" ht="12.75" hidden="1">
      <c r="E104" s="1" t="s">
        <v>96</v>
      </c>
      <c r="J104" s="2"/>
      <c r="K104" s="1"/>
      <c r="M104" s="1" t="s">
        <v>202</v>
      </c>
    </row>
    <row r="105" spans="5:13" ht="12.75" hidden="1">
      <c r="E105" s="1" t="s">
        <v>97</v>
      </c>
      <c r="J105" s="2"/>
      <c r="K105" s="1"/>
      <c r="M105" s="1" t="s">
        <v>203</v>
      </c>
    </row>
    <row r="106" spans="5:13" ht="12.75" hidden="1">
      <c r="E106" s="1" t="s">
        <v>98</v>
      </c>
      <c r="J106" s="2"/>
      <c r="K106" s="1"/>
      <c r="M106" s="1" t="s">
        <v>204</v>
      </c>
    </row>
    <row r="107" spans="5:13" ht="12.75" hidden="1">
      <c r="E107" s="1" t="s">
        <v>99</v>
      </c>
      <c r="J107" s="2"/>
      <c r="K107" s="1"/>
      <c r="M107" s="1" t="s">
        <v>205</v>
      </c>
    </row>
    <row r="108" spans="5:13" ht="12.75" hidden="1">
      <c r="E108" s="1" t="s">
        <v>100</v>
      </c>
      <c r="J108" s="2"/>
      <c r="K108" s="1"/>
      <c r="M108" s="1" t="s">
        <v>206</v>
      </c>
    </row>
    <row r="109" spans="5:13" ht="12.75" hidden="1">
      <c r="E109" s="1" t="s">
        <v>211</v>
      </c>
      <c r="J109" s="2"/>
      <c r="K109" s="1"/>
      <c r="M109" s="1" t="s">
        <v>206</v>
      </c>
    </row>
    <row r="110" spans="5:11" ht="12.75" hidden="1">
      <c r="E110" s="1" t="s">
        <v>212</v>
      </c>
      <c r="J110" s="2"/>
      <c r="K110" s="1"/>
    </row>
    <row r="111" spans="5:11" ht="12.75" hidden="1">
      <c r="E111" s="1" t="s">
        <v>101</v>
      </c>
      <c r="J111" s="2"/>
      <c r="K111" s="1"/>
    </row>
    <row r="112" spans="5:11" ht="12.75" hidden="1">
      <c r="E112" s="1" t="s">
        <v>102</v>
      </c>
      <c r="J112" s="2"/>
      <c r="K112" s="1"/>
    </row>
    <row r="113" spans="5:11" ht="12.75" hidden="1">
      <c r="E113" s="1" t="s">
        <v>103</v>
      </c>
      <c r="J113" s="2"/>
      <c r="K113" s="1"/>
    </row>
    <row r="114" spans="5:11" ht="12.75" hidden="1">
      <c r="E114" s="1" t="s">
        <v>104</v>
      </c>
      <c r="J114" s="2"/>
      <c r="K114" s="1"/>
    </row>
    <row r="115" spans="5:11" ht="12.75" hidden="1">
      <c r="E115" s="1" t="s">
        <v>105</v>
      </c>
      <c r="J115" s="2"/>
      <c r="K115" s="1"/>
    </row>
    <row r="116" spans="5:11" ht="12.75" hidden="1">
      <c r="E116" s="1" t="s">
        <v>106</v>
      </c>
      <c r="J116" s="2"/>
      <c r="K116" s="1"/>
    </row>
    <row r="117" spans="5:11" ht="12.75" hidden="1">
      <c r="E117" s="1" t="s">
        <v>107</v>
      </c>
      <c r="J117" s="2"/>
      <c r="K117" s="1"/>
    </row>
    <row r="118" spans="5:11" ht="12.75" hidden="1">
      <c r="E118" s="1" t="s">
        <v>108</v>
      </c>
      <c r="J118" s="2"/>
      <c r="K118" s="1"/>
    </row>
    <row r="119" spans="5:11" ht="12.75" hidden="1">
      <c r="E119" s="1" t="s">
        <v>109</v>
      </c>
      <c r="J119" s="2"/>
      <c r="K119" s="1"/>
    </row>
    <row r="120" spans="5:11" ht="12.75" hidden="1">
      <c r="E120" s="1" t="s">
        <v>110</v>
      </c>
      <c r="J120" s="2"/>
      <c r="K120" s="1"/>
    </row>
    <row r="121" spans="5:11" ht="12.75" hidden="1">
      <c r="E121" s="1" t="s">
        <v>111</v>
      </c>
      <c r="J121" s="2"/>
      <c r="K121" s="1"/>
    </row>
    <row r="122" spans="5:11" ht="12.75" hidden="1">
      <c r="E122" s="1" t="s">
        <v>112</v>
      </c>
      <c r="J122" s="2"/>
      <c r="K122" s="1"/>
    </row>
    <row r="123" spans="5:11" ht="12.75" hidden="1">
      <c r="E123" s="1" t="s">
        <v>113</v>
      </c>
      <c r="J123" s="2"/>
      <c r="K123" s="1"/>
    </row>
    <row r="124" spans="5:11" ht="12.75" hidden="1">
      <c r="E124" s="1" t="s">
        <v>114</v>
      </c>
      <c r="J124" s="2"/>
      <c r="K124" s="1"/>
    </row>
    <row r="125" spans="5:11" ht="12.75" hidden="1">
      <c r="E125" s="1" t="s">
        <v>115</v>
      </c>
      <c r="J125" s="2"/>
      <c r="K125" s="1"/>
    </row>
    <row r="126" spans="5:11" ht="12.75" hidden="1">
      <c r="E126" s="1" t="s">
        <v>116</v>
      </c>
      <c r="J126" s="2"/>
      <c r="K126" s="1"/>
    </row>
    <row r="127" spans="5:11" ht="12.75" hidden="1">
      <c r="E127" s="1" t="s">
        <v>244</v>
      </c>
      <c r="J127" s="2"/>
      <c r="K127" s="1"/>
    </row>
    <row r="128" spans="5:11" ht="12.75" hidden="1">
      <c r="E128" s="1" t="s">
        <v>245</v>
      </c>
      <c r="J128" s="2"/>
      <c r="K128" s="1"/>
    </row>
    <row r="129" spans="5:11" ht="12.75" hidden="1">
      <c r="E129" s="1" t="s">
        <v>246</v>
      </c>
      <c r="J129" s="2"/>
      <c r="K129" s="1"/>
    </row>
    <row r="130" spans="5:11" ht="12.75" hidden="1">
      <c r="E130" s="1" t="s">
        <v>240</v>
      </c>
      <c r="J130" s="2"/>
      <c r="K130" s="1"/>
    </row>
    <row r="131" spans="5:11" ht="12.75" hidden="1">
      <c r="E131" s="1" t="s">
        <v>247</v>
      </c>
      <c r="J131" s="2"/>
      <c r="K131" s="1"/>
    </row>
    <row r="132" spans="5:11" ht="12.75" hidden="1">
      <c r="E132" s="1" t="s">
        <v>117</v>
      </c>
      <c r="J132" s="2"/>
      <c r="K132" s="1"/>
    </row>
    <row r="133" spans="5:11" ht="12.75" hidden="1">
      <c r="E133" s="1" t="s">
        <v>118</v>
      </c>
      <c r="J133" s="2"/>
      <c r="K133" s="1"/>
    </row>
    <row r="134" spans="5:11" ht="12.75" hidden="1">
      <c r="E134" s="1" t="s">
        <v>119</v>
      </c>
      <c r="J134" s="2"/>
      <c r="K134" s="1"/>
    </row>
    <row r="135" spans="5:11" ht="12.75" hidden="1">
      <c r="E135" s="1" t="s">
        <v>147</v>
      </c>
      <c r="J135" s="2"/>
      <c r="K135" s="1"/>
    </row>
    <row r="136" spans="5:11" ht="12.75" hidden="1">
      <c r="E136" s="1" t="s">
        <v>148</v>
      </c>
      <c r="J136" s="2"/>
      <c r="K136" s="1"/>
    </row>
    <row r="137" spans="5:11" ht="12.75" hidden="1">
      <c r="E137" s="1" t="s">
        <v>120</v>
      </c>
      <c r="J137" s="2"/>
      <c r="K137" s="1"/>
    </row>
    <row r="138" spans="5:11" ht="12.75" hidden="1">
      <c r="E138" s="1" t="s">
        <v>121</v>
      </c>
      <c r="J138" s="2"/>
      <c r="K138" s="1"/>
    </row>
    <row r="139" spans="5:11" ht="12.75" hidden="1">
      <c r="E139" s="1" t="s">
        <v>122</v>
      </c>
      <c r="J139" s="2"/>
      <c r="K139" s="1"/>
    </row>
    <row r="140" spans="5:11" ht="12.75" hidden="1">
      <c r="E140" s="1" t="s">
        <v>123</v>
      </c>
      <c r="J140" s="2"/>
      <c r="K140" s="1"/>
    </row>
    <row r="141" spans="5:11" ht="12.75" hidden="1">
      <c r="E141" s="1" t="s">
        <v>124</v>
      </c>
      <c r="J141" s="2"/>
      <c r="K141" s="1"/>
    </row>
    <row r="142" spans="5:11" ht="12.75" hidden="1">
      <c r="E142" s="1" t="s">
        <v>125</v>
      </c>
      <c r="J142" s="2"/>
      <c r="K142" s="1"/>
    </row>
    <row r="143" spans="5:11" ht="12.75" hidden="1">
      <c r="E143" s="1" t="s">
        <v>126</v>
      </c>
      <c r="J143" s="2"/>
      <c r="K143" s="1"/>
    </row>
    <row r="144" spans="5:11" ht="12.75" hidden="1">
      <c r="E144" s="1" t="s">
        <v>127</v>
      </c>
      <c r="J144" s="2"/>
      <c r="K144" s="1"/>
    </row>
    <row r="145" spans="5:11" ht="12.75" hidden="1">
      <c r="E145" s="1" t="s">
        <v>128</v>
      </c>
      <c r="J145" s="2"/>
      <c r="K145" s="1"/>
    </row>
    <row r="146" spans="5:11" ht="12.75" hidden="1">
      <c r="E146" s="1" t="s">
        <v>129</v>
      </c>
      <c r="J146" s="2"/>
      <c r="K146" s="1"/>
    </row>
    <row r="147" spans="5:11" ht="12.75" hidden="1">
      <c r="E147" s="1" t="s">
        <v>130</v>
      </c>
      <c r="J147" s="2"/>
      <c r="K147" s="1"/>
    </row>
    <row r="148" spans="5:11" ht="12.75" hidden="1">
      <c r="E148" s="1" t="s">
        <v>131</v>
      </c>
      <c r="J148" s="2"/>
      <c r="K148" s="1"/>
    </row>
    <row r="149" spans="5:11" ht="12.75" hidden="1">
      <c r="E149" s="1" t="s">
        <v>132</v>
      </c>
      <c r="J149" s="2"/>
      <c r="K149" s="1"/>
    </row>
    <row r="150" spans="5:11" ht="12.75" hidden="1">
      <c r="E150" s="1" t="s">
        <v>133</v>
      </c>
      <c r="J150" s="2"/>
      <c r="K150" s="1"/>
    </row>
    <row r="151" spans="5:11" ht="12.75" hidden="1">
      <c r="E151" s="1" t="s">
        <v>134</v>
      </c>
      <c r="J151" s="2"/>
      <c r="K151" s="1"/>
    </row>
    <row r="152" spans="5:11" ht="12.75" hidden="1">
      <c r="E152" s="1" t="s">
        <v>135</v>
      </c>
      <c r="J152" s="2"/>
      <c r="K152" s="1"/>
    </row>
    <row r="153" spans="5:11" ht="12.75" hidden="1">
      <c r="E153" s="1" t="s">
        <v>136</v>
      </c>
      <c r="J153" s="2"/>
      <c r="K153" s="1"/>
    </row>
    <row r="154" spans="5:11" ht="12.75" hidden="1">
      <c r="E154" s="1" t="s">
        <v>137</v>
      </c>
      <c r="J154" s="2"/>
      <c r="K154" s="1"/>
    </row>
    <row r="155" spans="5:11" ht="12.75" hidden="1">
      <c r="E155" s="1" t="s">
        <v>242</v>
      </c>
      <c r="J155" s="2"/>
      <c r="K155" s="1"/>
    </row>
    <row r="156" spans="5:11" ht="12.75" hidden="1">
      <c r="E156" s="1" t="s">
        <v>243</v>
      </c>
      <c r="J156" s="2"/>
      <c r="K156" s="1"/>
    </row>
    <row r="157" spans="5:11" ht="12.75" hidden="1">
      <c r="E157" s="1" t="s">
        <v>138</v>
      </c>
      <c r="J157" s="2"/>
      <c r="K157" s="1"/>
    </row>
    <row r="158" spans="5:11" ht="12.75" hidden="1">
      <c r="E158" s="1" t="s">
        <v>139</v>
      </c>
      <c r="J158" s="2"/>
      <c r="K158" s="1"/>
    </row>
    <row r="159" spans="5:11" ht="12.75" hidden="1">
      <c r="E159" s="1" t="s">
        <v>241</v>
      </c>
      <c r="J159" s="2"/>
      <c r="K159" s="1"/>
    </row>
    <row r="160" spans="5:11" ht="12.75" hidden="1">
      <c r="E160" s="1" t="s">
        <v>248</v>
      </c>
      <c r="J160" s="2"/>
      <c r="K160" s="1"/>
    </row>
    <row r="161" spans="5:11" ht="12.75" hidden="1">
      <c r="E161" s="1" t="s">
        <v>140</v>
      </c>
      <c r="J161" s="2"/>
      <c r="K161" s="1"/>
    </row>
    <row r="162" spans="5:11" ht="12.75" hidden="1">
      <c r="E162" s="1" t="s">
        <v>141</v>
      </c>
      <c r="J162" s="2"/>
      <c r="K162" s="1"/>
    </row>
    <row r="163" spans="5:11" ht="12.75" hidden="1">
      <c r="E163" s="1" t="s">
        <v>142</v>
      </c>
      <c r="J163" s="2"/>
      <c r="K163" s="1"/>
    </row>
    <row r="164" spans="5:11" ht="12.75" hidden="1">
      <c r="E164" s="1" t="s">
        <v>143</v>
      </c>
      <c r="J164" s="2"/>
      <c r="K164" s="1"/>
    </row>
    <row r="165" spans="5:11" ht="12.75" hidden="1">
      <c r="E165" s="1" t="s">
        <v>144</v>
      </c>
      <c r="J165" s="2"/>
      <c r="K165" s="1"/>
    </row>
    <row r="166" spans="5:11" ht="12.75" hidden="1">
      <c r="E166" s="1" t="s">
        <v>145</v>
      </c>
      <c r="J166" s="2"/>
      <c r="K166" s="1"/>
    </row>
    <row r="167" spans="10:11" ht="12.75">
      <c r="J167" s="2"/>
      <c r="K167" s="1"/>
    </row>
    <row r="168" spans="10:11" ht="12.75">
      <c r="J168" s="2"/>
      <c r="K168" s="1"/>
    </row>
    <row r="169" spans="10:11" ht="12.75">
      <c r="J169" s="2"/>
      <c r="K169" s="1"/>
    </row>
    <row r="170" spans="10:11" ht="12.75">
      <c r="J170" s="2"/>
      <c r="K170" s="1"/>
    </row>
    <row r="171" spans="10:11" ht="12.75">
      <c r="J171" s="2"/>
      <c r="K171" s="1"/>
    </row>
    <row r="172" spans="10:11" ht="12.75">
      <c r="J172" s="2"/>
      <c r="K172" s="1"/>
    </row>
    <row r="173" spans="10:11" ht="12.75">
      <c r="J173" s="2"/>
      <c r="K173" s="1"/>
    </row>
    <row r="174" spans="10:11" ht="12.75">
      <c r="J174" s="2"/>
      <c r="K174" s="1"/>
    </row>
    <row r="175" spans="10:11" ht="12.75">
      <c r="J175" s="2"/>
      <c r="K175" s="1"/>
    </row>
    <row r="176" spans="10:11" ht="12.75">
      <c r="J176" s="2"/>
      <c r="K176" s="1"/>
    </row>
    <row r="177" spans="10:11" ht="12.75">
      <c r="J177" s="2"/>
      <c r="K177" s="1"/>
    </row>
    <row r="178" spans="10:11" ht="12.75">
      <c r="J178" s="2"/>
      <c r="K178" s="1"/>
    </row>
    <row r="179" spans="10:11" ht="12.75">
      <c r="J179" s="2"/>
      <c r="K179" s="1"/>
    </row>
    <row r="180" spans="10:11" ht="12.75">
      <c r="J180" s="2"/>
      <c r="K180" s="1"/>
    </row>
    <row r="181" spans="10:11" ht="12.75">
      <c r="J181" s="2"/>
      <c r="K181" s="1"/>
    </row>
    <row r="182" spans="10:11" ht="12.75">
      <c r="J182" s="2"/>
      <c r="K182" s="1"/>
    </row>
    <row r="183" spans="10:11" ht="12.75">
      <c r="J183" s="2"/>
      <c r="K183" s="1"/>
    </row>
    <row r="184" spans="10:11" ht="12.75">
      <c r="J184" s="2"/>
      <c r="K184" s="1"/>
    </row>
    <row r="185" spans="10:11" ht="12.75">
      <c r="J185" s="2"/>
      <c r="K185" s="1"/>
    </row>
    <row r="186" spans="10:11" ht="12.75">
      <c r="J186" s="2"/>
      <c r="K186" s="1"/>
    </row>
    <row r="187" spans="10:11" ht="12.75">
      <c r="J187" s="2"/>
      <c r="K187" s="1"/>
    </row>
    <row r="188" spans="10:11" ht="12.75">
      <c r="J188" s="2"/>
      <c r="K188" s="1"/>
    </row>
    <row r="189" spans="10:11" ht="12.75">
      <c r="J189" s="2"/>
      <c r="K189" s="1"/>
    </row>
    <row r="190" spans="10:11" ht="12.75">
      <c r="J190" s="2"/>
      <c r="K190" s="1"/>
    </row>
    <row r="191" spans="10:11" ht="12.75">
      <c r="J191" s="2"/>
      <c r="K191" s="1"/>
    </row>
    <row r="192" spans="10:11" ht="12.75">
      <c r="J192" s="2"/>
      <c r="K192" s="1"/>
    </row>
    <row r="193" spans="10:11" ht="12.75">
      <c r="J193" s="2"/>
      <c r="K193" s="1"/>
    </row>
    <row r="194" spans="10:11" ht="12.75">
      <c r="J194" s="2"/>
      <c r="K194" s="1"/>
    </row>
    <row r="195" spans="10:11" ht="12.75">
      <c r="J195" s="2"/>
      <c r="K195" s="1"/>
    </row>
    <row r="196" spans="10:11" ht="12.75">
      <c r="J196" s="2"/>
      <c r="K196" s="1"/>
    </row>
    <row r="197" spans="10:11" ht="12.75">
      <c r="J197" s="2"/>
      <c r="K197" s="1"/>
    </row>
    <row r="198" spans="10:11" ht="12.75">
      <c r="J198" s="2"/>
      <c r="K198" s="1"/>
    </row>
    <row r="199" spans="10:11" ht="12.75">
      <c r="J199" s="2"/>
      <c r="K199" s="1"/>
    </row>
    <row r="200" spans="10:11" ht="12.75">
      <c r="J200" s="2"/>
      <c r="K200" s="1"/>
    </row>
    <row r="201" spans="10:11" ht="12.75">
      <c r="J201" s="2"/>
      <c r="K201" s="1"/>
    </row>
    <row r="202" spans="10:11" ht="12.75">
      <c r="J202" s="2"/>
      <c r="K202" s="1"/>
    </row>
    <row r="203" spans="10:11" ht="12.75">
      <c r="J203" s="2"/>
      <c r="K203" s="1"/>
    </row>
    <row r="204" spans="10:11" ht="12.75">
      <c r="J204" s="2"/>
      <c r="K204" s="1"/>
    </row>
    <row r="205" spans="10:11" ht="12.75">
      <c r="J205" s="2"/>
      <c r="K205" s="1"/>
    </row>
    <row r="206" spans="10:11" ht="12.75">
      <c r="J206" s="2"/>
      <c r="K206" s="1"/>
    </row>
    <row r="207" spans="10:11" ht="12.75">
      <c r="J207" s="2"/>
      <c r="K207" s="1"/>
    </row>
    <row r="208" spans="10:11" ht="12.75">
      <c r="J208" s="2"/>
      <c r="K208" s="1"/>
    </row>
    <row r="209" spans="10:11" ht="12.75">
      <c r="J209" s="2"/>
      <c r="K209" s="1"/>
    </row>
    <row r="210" spans="10:11" ht="12.75">
      <c r="J210" s="2"/>
      <c r="K210" s="1"/>
    </row>
    <row r="211" spans="10:11" ht="12.75">
      <c r="J211" s="2"/>
      <c r="K211" s="1"/>
    </row>
    <row r="212" spans="10:11" ht="12.75">
      <c r="J212" s="2"/>
      <c r="K212" s="1"/>
    </row>
    <row r="213" spans="10:11" ht="12.75">
      <c r="J213" s="2"/>
      <c r="K213" s="1"/>
    </row>
    <row r="214" spans="10:11" ht="12.75">
      <c r="J214" s="2"/>
      <c r="K214" s="1"/>
    </row>
    <row r="215" spans="10:11" ht="12.75">
      <c r="J215" s="2"/>
      <c r="K215" s="1"/>
    </row>
    <row r="216" spans="10:11" ht="12.75">
      <c r="J216" s="2"/>
      <c r="K216" s="1"/>
    </row>
    <row r="217" spans="10:11" ht="12.75">
      <c r="J217" s="2"/>
      <c r="K217" s="1"/>
    </row>
    <row r="218" spans="10:11" ht="12.75">
      <c r="J218" s="2"/>
      <c r="K218" s="1"/>
    </row>
  </sheetData>
  <sheetProtection password="C1B3" sheet="1" selectLockedCells="1"/>
  <mergeCells count="49">
    <mergeCell ref="Z4:AD4"/>
    <mergeCell ref="C40:J40"/>
    <mergeCell ref="M39:T39"/>
    <mergeCell ref="M40:T40"/>
    <mergeCell ref="J8:T8"/>
    <mergeCell ref="C8:I8"/>
    <mergeCell ref="C29:D29"/>
    <mergeCell ref="M29:N29"/>
    <mergeCell ref="C21:D21"/>
    <mergeCell ref="C22:D22"/>
    <mergeCell ref="M46:T46"/>
    <mergeCell ref="C46:D46"/>
    <mergeCell ref="E46:J46"/>
    <mergeCell ref="C43:J43"/>
    <mergeCell ref="M43:T43"/>
    <mergeCell ref="C45:J45"/>
    <mergeCell ref="M45:T45"/>
    <mergeCell ref="M42:T42"/>
    <mergeCell ref="C32:T32"/>
    <mergeCell ref="C33:T33"/>
    <mergeCell ref="C35:T35"/>
    <mergeCell ref="C36:T36"/>
    <mergeCell ref="C37:T37"/>
    <mergeCell ref="C39:J39"/>
    <mergeCell ref="C42:J42"/>
    <mergeCell ref="F10:K10"/>
    <mergeCell ref="M20:N20"/>
    <mergeCell ref="J12:L12"/>
    <mergeCell ref="C12:I12"/>
    <mergeCell ref="C13:I13"/>
    <mergeCell ref="M18:N18"/>
    <mergeCell ref="M19:N19"/>
    <mergeCell ref="C19:D19"/>
    <mergeCell ref="N10:T10"/>
    <mergeCell ref="M12:T12"/>
    <mergeCell ref="M16:N16"/>
    <mergeCell ref="M17:N17"/>
    <mergeCell ref="M13:S13"/>
    <mergeCell ref="M15:N15"/>
    <mergeCell ref="M3:O6"/>
    <mergeCell ref="C30:J30"/>
    <mergeCell ref="M30:T30"/>
    <mergeCell ref="C15:D15"/>
    <mergeCell ref="C16:D16"/>
    <mergeCell ref="C17:D17"/>
    <mergeCell ref="C18:D18"/>
    <mergeCell ref="M22:N22"/>
    <mergeCell ref="C20:D20"/>
    <mergeCell ref="M21:N21"/>
  </mergeCells>
  <conditionalFormatting sqref="M16:N22 C16:D22">
    <cfRule type="expression" priority="8" dxfId="0" stopIfTrue="1">
      <formula>AND(K16&lt;&gt;"",$AC$24=4)</formula>
    </cfRule>
  </conditionalFormatting>
  <conditionalFormatting sqref="O16:O22 E16:E22">
    <cfRule type="expression" priority="7" dxfId="0" stopIfTrue="1">
      <formula>AND(K16&lt;&gt;"",$AC$24=4)</formula>
    </cfRule>
  </conditionalFormatting>
  <conditionalFormatting sqref="P16:R22 F16:F22">
    <cfRule type="expression" priority="6" dxfId="0" stopIfTrue="1">
      <formula>AND(K16&lt;&gt;"",$AC$24=4)</formula>
    </cfRule>
  </conditionalFormatting>
  <conditionalFormatting sqref="S23 O23 E23 I23">
    <cfRule type="cellIs" priority="23" dxfId="8" operator="equal" stopIfTrue="1">
      <formula>0</formula>
    </cfRule>
  </conditionalFormatting>
  <conditionalFormatting sqref="T16:T22 J16:J22">
    <cfRule type="cellIs" priority="22" dxfId="6" operator="lessThanOrEqual" stopIfTrue="1">
      <formula>$AC$24</formula>
    </cfRule>
  </conditionalFormatting>
  <conditionalFormatting sqref="T31 J31">
    <cfRule type="cellIs" priority="21" dxfId="6" operator="lessThanOrEqual" stopIfTrue="1">
      <formula>$Z$34</formula>
    </cfRule>
  </conditionalFormatting>
  <dataValidations count="3">
    <dataValidation errorStyle="warning" type="list" allowBlank="1" showInputMessage="1" showErrorMessage="1" sqref="J8:T8">
      <formula1>$C$49:$C$66</formula1>
    </dataValidation>
    <dataValidation errorStyle="warning" type="list" allowBlank="1" showInputMessage="1" showErrorMessage="1" sqref="M12:T12 C12:I12">
      <formula1>$E$49:$E$220</formula1>
    </dataValidation>
    <dataValidation errorStyle="warning" type="list" allowBlank="1" showInputMessage="1" showErrorMessage="1" sqref="C46:D46">
      <formula1>$M$49:$M$111</formula1>
    </dataValidation>
  </dataValidations>
  <printOptions horizontalCentered="1"/>
  <pageMargins left="0.5905511811023623" right="0.3937007874015748" top="0.984251968503937" bottom="0.3937007874015748" header="0.3937007874015748" footer="0"/>
  <pageSetup blackAndWhite="1" fitToHeight="1" fitToWidth="1" horizontalDpi="300" verticalDpi="300" orientation="portrait" paperSize="9" r:id="rId3"/>
  <ignoredErrors>
    <ignoredError sqref="T19 J18 J2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Klaus_2</dc:creator>
  <cp:keywords/>
  <dc:description/>
  <cp:lastModifiedBy>Steffen Hartung</cp:lastModifiedBy>
  <cp:lastPrinted>2018-09-30T15:22:28Z</cp:lastPrinted>
  <dcterms:created xsi:type="dcterms:W3CDTF">2011-09-26T05:14:31Z</dcterms:created>
  <dcterms:modified xsi:type="dcterms:W3CDTF">2019-09-07T08:57:20Z</dcterms:modified>
  <cp:category/>
  <cp:version/>
  <cp:contentType/>
  <cp:contentStatus/>
</cp:coreProperties>
</file>